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xWindow="0" yWindow="0" windowWidth="20490" windowHeight="8355" tabRatio="351"/>
  </bookViews>
  <sheets>
    <sheet name="INDICE" sheetId="5" r:id="rId1"/>
    <sheet name="2.2.1" sheetId="1" r:id="rId2"/>
    <sheet name="2.2.2" sheetId="2" r:id="rId3"/>
    <sheet name="2.2.3" sheetId="3" r:id="rId4"/>
    <sheet name="2.2.4" sheetId="4" r:id="rId5"/>
  </sheets>
  <definedNames>
    <definedName name="_xlnm.Print_Area" localSheetId="1">'2.2.1'!$A$1:$I$50</definedName>
    <definedName name="_xlnm.Print_Area" localSheetId="2">'2.2.2'!$A$1:$I$31</definedName>
    <definedName name="_xlnm.Print_Area" localSheetId="3">'2.2.3'!$A$1:$I$96</definedName>
    <definedName name="_xlnm.Print_Area" localSheetId="4">'2.2.4'!$A$1:$I$44</definedName>
  </definedNames>
  <calcPr calcId="162913"/>
</workbook>
</file>

<file path=xl/calcChain.xml><?xml version="1.0" encoding="utf-8"?>
<calcChain xmlns="http://schemas.openxmlformats.org/spreadsheetml/2006/main">
  <c r="K28" i="4" l="1"/>
  <c r="K24" i="4"/>
  <c r="K22" i="4" s="1"/>
  <c r="K9" i="4" s="1"/>
  <c r="K36" i="4" s="1"/>
  <c r="K80" i="3"/>
  <c r="K74" i="3"/>
  <c r="K67" i="3"/>
  <c r="K61" i="3"/>
  <c r="K57" i="3"/>
  <c r="K56" i="3" s="1"/>
  <c r="K53" i="3"/>
  <c r="K45" i="3" s="1"/>
  <c r="K51" i="3"/>
  <c r="K46" i="3"/>
  <c r="K36" i="3"/>
  <c r="K31" i="3"/>
  <c r="K23" i="3"/>
  <c r="K21" i="3"/>
  <c r="K18" i="3"/>
  <c r="K15" i="3" s="1"/>
  <c r="K16" i="3"/>
  <c r="I22" i="2"/>
  <c r="J22" i="2"/>
  <c r="K22" i="2"/>
  <c r="K20" i="2"/>
  <c r="K16" i="2"/>
  <c r="K33" i="1"/>
  <c r="K29" i="1"/>
  <c r="K25" i="1"/>
  <c r="K23" i="1"/>
  <c r="K21" i="1"/>
  <c r="K14" i="3" l="1"/>
  <c r="K12" i="3" s="1"/>
  <c r="K9" i="3" s="1"/>
  <c r="K87" i="3" s="1"/>
</calcChain>
</file>

<file path=xl/sharedStrings.xml><?xml version="1.0" encoding="utf-8"?>
<sst xmlns="http://schemas.openxmlformats.org/spreadsheetml/2006/main" count="203" uniqueCount="195">
  <si>
    <t>Concepto     \   Años</t>
  </si>
  <si>
    <t xml:space="preserve">           No petroleros</t>
  </si>
  <si>
    <t xml:space="preserve">           Petroleros</t>
  </si>
  <si>
    <t xml:space="preserve">           Transferencias</t>
  </si>
  <si>
    <t xml:space="preserve">           Entidades y organismos</t>
  </si>
  <si>
    <t xml:space="preserve">           De capital</t>
  </si>
  <si>
    <t xml:space="preserve"> </t>
  </si>
  <si>
    <t xml:space="preserve">         1. ENDEUDAMIENTO NETO</t>
  </si>
  <si>
    <t xml:space="preserve">            a. Crédito interno neto</t>
  </si>
  <si>
    <t xml:space="preserve">            b. Crédito externo neto</t>
  </si>
  <si>
    <t xml:space="preserve">         2. UTILIZACION (+) O ACUMULACION (-) DE </t>
  </si>
  <si>
    <t xml:space="preserve">            SALDOS DE CAJA</t>
  </si>
  <si>
    <t xml:space="preserve">            a. Saldo inicial  </t>
  </si>
  <si>
    <t xml:space="preserve">            b. Menos: saldo final</t>
  </si>
  <si>
    <t>Concepto  \  Años</t>
  </si>
  <si>
    <t>C.       Amortización interna y externa</t>
  </si>
  <si>
    <t xml:space="preserve">         PRESUPUESTARIO</t>
  </si>
  <si>
    <t>E.       Gastos financieros (intereses)</t>
  </si>
  <si>
    <t xml:space="preserve">I.    INGRESOS CORRIENTES Y DE </t>
  </si>
  <si>
    <t xml:space="preserve">      CAPITAL NETOS (II+III+IV)</t>
  </si>
  <si>
    <t>II.    (1+2+3) INGRESOS CORRIENTES BRUTOS</t>
  </si>
  <si>
    <t xml:space="preserve">      1. INGRESOS CORRIENTES NO PETROLEROS</t>
  </si>
  <si>
    <t xml:space="preserve">      a. TRIBUTARIOS</t>
  </si>
  <si>
    <t xml:space="preserve">         A LA RENTA</t>
  </si>
  <si>
    <t xml:space="preserve">                A la Renta Global </t>
  </si>
  <si>
    <t xml:space="preserve">         SOBRE LA PROPIEDAD</t>
  </si>
  <si>
    <t xml:space="preserve">        SOBRE BIENES Y SERVICIOS</t>
  </si>
  <si>
    <t xml:space="preserve">             Impuesto al valor agregado (IVA)</t>
  </si>
  <si>
    <t xml:space="preserve">             A los consumos especiales (ICE)</t>
  </si>
  <si>
    <t xml:space="preserve">               Cigarrillos</t>
  </si>
  <si>
    <t xml:space="preserve">               Cervezas</t>
  </si>
  <si>
    <t xml:space="preserve">               Bebidas gaseosas</t>
  </si>
  <si>
    <t xml:space="preserve">               Alcohol y productos alcohólicos </t>
  </si>
  <si>
    <t xml:space="preserve">               distintos de la cerveza</t>
  </si>
  <si>
    <t xml:space="preserve">        SOBRE EL COMERCIO Y TRANSACCIONES</t>
  </si>
  <si>
    <t xml:space="preserve">        INTERNACIONALES</t>
  </si>
  <si>
    <t xml:space="preserve">             Arancelarios a las importaciones </t>
  </si>
  <si>
    <t xml:space="preserve">             A la salida del país por vía aérea</t>
  </si>
  <si>
    <t xml:space="preserve">             (U.S.$ 20)</t>
  </si>
  <si>
    <t xml:space="preserve">             Multas tributarias</t>
  </si>
  <si>
    <t xml:space="preserve">             Interés por mora tributaria</t>
  </si>
  <si>
    <t xml:space="preserve">             1% sobre valor del contrato de construcción suscrito</t>
  </si>
  <si>
    <t xml:space="preserve">             por entidades del sector público (Ing. civiles)</t>
  </si>
  <si>
    <t xml:space="preserve">      b.  NO TRIBUTARIOS</t>
  </si>
  <si>
    <t xml:space="preserve">           TASAS</t>
  </si>
  <si>
    <t xml:space="preserve">             Tasas aduaneras</t>
  </si>
  <si>
    <t xml:space="preserve">             Derechos consulares</t>
  </si>
  <si>
    <t xml:space="preserve">         CONCESION DE CERTIFICADOS, LICENCIAS,</t>
  </si>
  <si>
    <t xml:space="preserve">         PATENTES, ETC.</t>
  </si>
  <si>
    <t xml:space="preserve">             Pasaportes toda clase, certificados  especiales</t>
  </si>
  <si>
    <t xml:space="preserve">         OTROS NO TRIBUTARIOS</t>
  </si>
  <si>
    <t xml:space="preserve">             No especificados </t>
  </si>
  <si>
    <t xml:space="preserve">      2. INGRESOS PETROLEROS</t>
  </si>
  <si>
    <t xml:space="preserve">           Sobre la renta y las utilidades</t>
  </si>
  <si>
    <t xml:space="preserve">           Sobre el comercio y las transacciones</t>
  </si>
  <si>
    <t xml:space="preserve">           internacionales</t>
  </si>
  <si>
    <t xml:space="preserve">      b. NO TRIBUTARIOS</t>
  </si>
  <si>
    <t xml:space="preserve">           Sobre la propiedad</t>
  </si>
  <si>
    <t xml:space="preserve">           Venta de hidrocarburos y derivados</t>
  </si>
  <si>
    <t xml:space="preserve">           Otros ingresos no tributarios  </t>
  </si>
  <si>
    <t xml:space="preserve">           petroleros</t>
  </si>
  <si>
    <t xml:space="preserve">      3. TRANSFERENCIAS</t>
  </si>
  <si>
    <t xml:space="preserve">           Comisión de Tránsito del Guayas</t>
  </si>
  <si>
    <t xml:space="preserve">           Aporte entidades financieras públicas</t>
  </si>
  <si>
    <t xml:space="preserve">           Otras entidades públicas</t>
  </si>
  <si>
    <t>III.  INGRESOS DE ENTIDADES Y ORGANISMOS</t>
  </si>
  <si>
    <t>IV.  INGRESOS DE CAPITAL</t>
  </si>
  <si>
    <t xml:space="preserve">      Venta de activos</t>
  </si>
  <si>
    <t>V. FINANCIAMIENTO</t>
  </si>
  <si>
    <t xml:space="preserve">          Bonos y certificados de Tesorería</t>
  </si>
  <si>
    <t xml:space="preserve">          Préstamos de otras entidades y fondos</t>
  </si>
  <si>
    <t xml:space="preserve">          Préstamos externos</t>
  </si>
  <si>
    <t>VI.    SALDO INICIAL DE CAJA</t>
  </si>
  <si>
    <t>VII.   TOTAL (I+V+VI)</t>
  </si>
  <si>
    <t xml:space="preserve">          Servicios generales</t>
  </si>
  <si>
    <t xml:space="preserve">          Educación y cultura</t>
  </si>
  <si>
    <t xml:space="preserve">          Bienestar social y trabajo  </t>
  </si>
  <si>
    <t xml:space="preserve">          Salud y desarrollo comunal</t>
  </si>
  <si>
    <t xml:space="preserve">          Desarrollo agropecuario</t>
  </si>
  <si>
    <t xml:space="preserve">          Recursos naturales y energéticos</t>
  </si>
  <si>
    <t xml:space="preserve">          Industrias, comercio integración y pesca</t>
  </si>
  <si>
    <t xml:space="preserve">          Turismo</t>
  </si>
  <si>
    <t xml:space="preserve">          Transportes y comunicaciones</t>
  </si>
  <si>
    <t xml:space="preserve">          Desarrollo urbano y vivienda</t>
  </si>
  <si>
    <t xml:space="preserve">          Instituciones no sectorializadas</t>
  </si>
  <si>
    <t xml:space="preserve">          Deuda pública</t>
  </si>
  <si>
    <t xml:space="preserve">                   Intereses:</t>
  </si>
  <si>
    <t xml:space="preserve">                  1.  Deuda interna</t>
  </si>
  <si>
    <t xml:space="preserve">                  2.  Deuda externa</t>
  </si>
  <si>
    <t xml:space="preserve">                  Amortización:</t>
  </si>
  <si>
    <t xml:space="preserve">      OTROS</t>
  </si>
  <si>
    <t xml:space="preserve">   II.  SALDO FINAL DE CAJA</t>
  </si>
  <si>
    <t xml:space="preserve">   III.  TOTAL (I+II)</t>
  </si>
  <si>
    <t xml:space="preserve">      FEIREP</t>
  </si>
  <si>
    <t xml:space="preserve">      FEP</t>
  </si>
  <si>
    <t xml:space="preserve">      Otros Ingresos de Capital</t>
  </si>
  <si>
    <t xml:space="preserve">               Consumos Selectivos</t>
  </si>
  <si>
    <t>INDICE</t>
  </si>
  <si>
    <t>capítulo II</t>
  </si>
  <si>
    <t>Finanzas Públicas</t>
  </si>
  <si>
    <t>Central (Base caja) - millones de dólares</t>
  </si>
  <si>
    <t>Ingresos del Presupuesto del Gobierno Central (Base caja) - millones de dólares</t>
  </si>
  <si>
    <t xml:space="preserve">               Otros impuestos sobre la propiedad</t>
  </si>
  <si>
    <t xml:space="preserve">             Otras Tasas </t>
  </si>
  <si>
    <t xml:space="preserve">                 Menos: amortización (3)</t>
  </si>
  <si>
    <t xml:space="preserve">             Recargos de estabilización monetaria     (1)</t>
  </si>
  <si>
    <t xml:space="preserve">     I.   EGRESOS (1)</t>
  </si>
  <si>
    <t>SECTOR PÚBLICO</t>
  </si>
  <si>
    <t>2.2.1</t>
  </si>
  <si>
    <t>2.2.2</t>
  </si>
  <si>
    <t>2.2.3</t>
  </si>
  <si>
    <t>2.2.4</t>
  </si>
  <si>
    <t>B.      EGRESOS CORRIENTES Y DE  CAPITAL (1)</t>
  </si>
  <si>
    <t>C=(A-B) DEFICIT (-) O SUPERAVIT DE CAJA (+)</t>
  </si>
  <si>
    <t>Egresos del Presupuesto del Gobierno Central (Base caja) - millones de dólares</t>
  </si>
  <si>
    <t xml:space="preserve">             Impuesto a la Salida de Divisas         (2)</t>
  </si>
  <si>
    <t xml:space="preserve">             Otros impuestos</t>
  </si>
  <si>
    <t xml:space="preserve">        OTROS IMPUESTOS, MULTAS E  INTERESES</t>
  </si>
  <si>
    <t xml:space="preserve">             A las operaciones de crédito en moneda nacional</t>
  </si>
  <si>
    <t xml:space="preserve">                Impuesto anual a los vehículos motorizados de  transporte terrestre (50%)</t>
  </si>
  <si>
    <t xml:space="preserve"> D.      FINANCIAMIENTO DEL DEFICIT (+) O DISPONIBILIDAD DEL SUPERAVIT (-)</t>
  </si>
  <si>
    <t xml:space="preserve">D=A+B-C  DEFICIT (-) O SUPERAVIT (+) </t>
  </si>
  <si>
    <t>F=A+E    DEFICIT (-) O SUPERAVIT (+)  PRIMARIO</t>
  </si>
  <si>
    <t>G=       DEFICIT (-) O SUPERAVIT (-)  DOMESTICO</t>
  </si>
  <si>
    <t>A.       DEFICIT (-) O SUPERAVIT (+) GLOBAL</t>
  </si>
  <si>
    <t>2011 (p)(3)(4)</t>
  </si>
  <si>
    <t>2012 (p)(3)</t>
  </si>
  <si>
    <t>2013 (p)(3)</t>
  </si>
  <si>
    <t>2014 (p)(3)</t>
  </si>
  <si>
    <t>A.      INGRESOS CORRIENTES Y DE CAPITAL NETOS</t>
  </si>
  <si>
    <t>2011 (p)(2)(3)</t>
  </si>
  <si>
    <t>2012 (p)(2)</t>
  </si>
  <si>
    <t>2013 (p)(2)</t>
  </si>
  <si>
    <t>2014 (p)(2)</t>
  </si>
  <si>
    <t>2015(p)(3)</t>
  </si>
  <si>
    <t>Situación Financiera del Presupuesto del Gobierno Central (Base caja) - millones de dólares</t>
  </si>
  <si>
    <t>Déficit o Superávit Global, presupuestario, primario y doméstico del Presupuesto del Gobierno</t>
  </si>
  <si>
    <r>
      <t>(p)</t>
    </r>
    <r>
      <rPr>
        <sz val="9"/>
        <color indexed="56"/>
        <rFont val="Calibri"/>
        <family val="2"/>
      </rPr>
      <t xml:space="preserve"> Cifras provisionales</t>
    </r>
  </si>
  <si>
    <r>
      <t xml:space="preserve">(1)  </t>
    </r>
    <r>
      <rPr>
        <sz val="9"/>
        <color indexed="56"/>
        <rFont val="Calibri"/>
        <family val="2"/>
      </rPr>
      <t>Desde 1998 corresponde a la recaudación por Tarifa de salvaguardia.</t>
    </r>
  </si>
  <si>
    <t>2015(p)(2)</t>
  </si>
  <si>
    <t>2016(p)(2)</t>
  </si>
  <si>
    <t>2017(p)(2)</t>
  </si>
  <si>
    <t>2016 (p)(3)</t>
  </si>
  <si>
    <t>2017 (p)(3)</t>
  </si>
  <si>
    <t>2011 (p)(1)(2)</t>
  </si>
  <si>
    <t>2012 (p)(1)</t>
  </si>
  <si>
    <t>2013 (p)(1)</t>
  </si>
  <si>
    <t>2014 (p)(1)</t>
  </si>
  <si>
    <t>2015 (p)(1)</t>
  </si>
  <si>
    <t>2016 (p)(1)</t>
  </si>
  <si>
    <t>2017 (p)(1)</t>
  </si>
  <si>
    <t xml:space="preserve">B.       Desembolsos internos y externos (3)  </t>
  </si>
  <si>
    <t>2018 (p)(1)</t>
  </si>
  <si>
    <t>2018 (p)(3)</t>
  </si>
  <si>
    <t>2018(p)(2)</t>
  </si>
  <si>
    <t>2019 (p)(1)</t>
  </si>
  <si>
    <t>2019 (p)(3)</t>
  </si>
  <si>
    <t>2019(p)(2)</t>
  </si>
  <si>
    <r>
      <t>(p)</t>
    </r>
    <r>
      <rPr>
        <sz val="9"/>
        <color indexed="56"/>
        <rFont val="Calibri"/>
        <family val="2"/>
      </rPr>
      <t xml:space="preserve"> Cifras provisionales </t>
    </r>
  </si>
  <si>
    <r>
      <t>(1)</t>
    </r>
    <r>
      <rPr>
        <sz val="9"/>
        <color indexed="56"/>
        <rFont val="Calibri"/>
        <family val="2"/>
      </rPr>
      <t xml:space="preserve"> Incluye valores que quedaron pendientes de pago al 31 de diciembre de cada año que se efectivizaron en los ejercicios subsiguientes.</t>
    </r>
  </si>
  <si>
    <r>
      <t>(2)</t>
    </r>
    <r>
      <rPr>
        <sz val="9"/>
        <color indexed="56"/>
        <rFont val="Calibri"/>
        <family val="2"/>
      </rPr>
      <t xml:space="preserve"> Incluye la negociación de bonos y Certificados de Tesorería y el saldo de préstamos de otras entidades y fondos.</t>
    </r>
  </si>
  <si>
    <t xml:space="preserve">                 Utilización (2)</t>
  </si>
  <si>
    <r>
      <t>(3)</t>
    </r>
    <r>
      <rPr>
        <sz val="9"/>
        <color indexed="56"/>
        <rFont val="Calibri"/>
        <family val="2"/>
      </rPr>
      <t xml:space="preserve"> Incluye valores del ejercicio anterior cancelados con recursos del año subsiguiente.</t>
    </r>
  </si>
  <si>
    <t xml:space="preserve">                 Menos: amortización (4)</t>
  </si>
  <si>
    <r>
      <t>(4)</t>
    </r>
    <r>
      <rPr>
        <sz val="9"/>
        <color indexed="56"/>
        <rFont val="Calibri"/>
        <family val="2"/>
      </rPr>
      <t xml:space="preserve"> Incluye valores del ejercicio anterior cancelados con recursos del año subsiguiente; y los costos por la venta anticipada de petróleo.</t>
    </r>
  </si>
  <si>
    <r>
      <t xml:space="preserve">(5) </t>
    </r>
    <r>
      <rPr>
        <sz val="9"/>
        <color indexed="56"/>
        <rFont val="Calibri"/>
        <family val="2"/>
      </rPr>
      <t>Cifras actualizadas del Gobierno Central en base a los datos del sistema de administración financiera eSIGEF del Ministerio de Economía y Finanzas.</t>
    </r>
  </si>
  <si>
    <r>
      <t xml:space="preserve">(6) </t>
    </r>
    <r>
      <rPr>
        <sz val="9"/>
        <color indexed="56"/>
        <rFont val="Calibri"/>
        <family val="2"/>
      </rPr>
      <t>A partir del año 2011, los datos corresponden a las operaciones de la Administración del Estado.</t>
    </r>
  </si>
  <si>
    <r>
      <t xml:space="preserve">(7) </t>
    </r>
    <r>
      <rPr>
        <sz val="9"/>
        <color indexed="56"/>
        <rFont val="Calibri"/>
        <family val="2"/>
      </rPr>
      <t xml:space="preserve">A partir del año 2009, se incluye dentro de los desembolsos, la venta anticipada de petróleo. </t>
    </r>
  </si>
  <si>
    <t>2011 (p)(5)(6)</t>
  </si>
  <si>
    <t>2012 (p)(5)</t>
  </si>
  <si>
    <t>2013 (p)(5)</t>
  </si>
  <si>
    <t>2014 (p)(5)</t>
  </si>
  <si>
    <t>2015 (p)(5)</t>
  </si>
  <si>
    <t>2016 (p)(5)</t>
  </si>
  <si>
    <t>2017 (p)(5)</t>
  </si>
  <si>
    <t>2018 (p)(5)</t>
  </si>
  <si>
    <t>2019 (p)(5)</t>
  </si>
  <si>
    <t xml:space="preserve">                 Utilización (7)</t>
  </si>
  <si>
    <r>
      <rPr>
        <b/>
        <sz val="9"/>
        <color indexed="56"/>
        <rFont val="Calibri"/>
        <family val="2"/>
      </rPr>
      <t>(1)</t>
    </r>
    <r>
      <rPr>
        <sz val="9"/>
        <color indexed="56"/>
        <rFont val="Calibri"/>
        <family val="2"/>
      </rPr>
      <t xml:space="preserve"> Cifras actualizadas del Gobierno Central en base a los datos del eSIGEF.</t>
    </r>
  </si>
  <si>
    <r>
      <rPr>
        <b/>
        <sz val="9"/>
        <color indexed="56"/>
        <rFont val="Calibri"/>
        <family val="2"/>
      </rPr>
      <t>(2)</t>
    </r>
    <r>
      <rPr>
        <sz val="9"/>
        <color indexed="56"/>
        <rFont val="Calibri"/>
        <family val="2"/>
      </rPr>
      <t xml:space="preserve"> A partir del año 2011, los datos corresponden a las Operaciones de la Administración del Estado.</t>
    </r>
  </si>
  <si>
    <r>
      <rPr>
        <b/>
        <sz val="9"/>
        <color indexed="56"/>
        <rFont val="Calibri"/>
        <family val="2"/>
      </rPr>
      <t>(3)</t>
    </r>
    <r>
      <rPr>
        <sz val="9"/>
        <color indexed="56"/>
        <rFont val="Calibri"/>
        <family val="2"/>
      </rPr>
      <t xml:space="preserve"> A partir del año 2009, se incluye dentro de los desembolsos, la venta anticipada de petróleo.</t>
    </r>
  </si>
  <si>
    <r>
      <t xml:space="preserve">(3) </t>
    </r>
    <r>
      <rPr>
        <sz val="9"/>
        <color indexed="56"/>
        <rFont val="Calibri"/>
        <family val="2"/>
      </rPr>
      <t>Cifras actualizadas del Gobierno Central en base a los datos del sistema de administración financiera eSIGEF del Ministerio de Economía y Finanzas.</t>
    </r>
  </si>
  <si>
    <r>
      <t xml:space="preserve">(4) </t>
    </r>
    <r>
      <rPr>
        <sz val="9"/>
        <color indexed="56"/>
        <rFont val="Calibri"/>
        <family val="2"/>
      </rPr>
      <t>A partir del año 2011, los datos corresponden a las operaciones de la Administración del Estado.</t>
    </r>
  </si>
  <si>
    <r>
      <rPr>
        <b/>
        <sz val="9"/>
        <color indexed="56"/>
        <rFont val="Calibri"/>
        <family val="2"/>
      </rPr>
      <t>(p)</t>
    </r>
    <r>
      <rPr>
        <sz val="9"/>
        <color indexed="56"/>
        <rFont val="Calibri"/>
        <family val="2"/>
      </rPr>
      <t xml:space="preserve"> </t>
    </r>
    <r>
      <rPr>
        <sz val="9"/>
        <color indexed="56"/>
        <rFont val="Calibri"/>
        <family val="2"/>
      </rPr>
      <t>Cifras p</t>
    </r>
    <r>
      <rPr>
        <sz val="9"/>
        <color indexed="56"/>
        <rFont val="Calibri"/>
        <family val="2"/>
      </rPr>
      <t>rovisionales</t>
    </r>
  </si>
  <si>
    <r>
      <rPr>
        <b/>
        <sz val="9"/>
        <color indexed="56"/>
        <rFont val="Calibri"/>
        <family val="2"/>
      </rPr>
      <t>(1)</t>
    </r>
    <r>
      <rPr>
        <sz val="9"/>
        <color indexed="56"/>
        <rFont val="Calibri"/>
        <family val="2"/>
      </rPr>
      <t xml:space="preserve"> </t>
    </r>
    <r>
      <rPr>
        <sz val="9"/>
        <color indexed="56"/>
        <rFont val="Calibri"/>
        <family val="2"/>
      </rPr>
      <t>Incluye el servicio de amortización de la deuda.</t>
    </r>
  </si>
  <si>
    <r>
      <rPr>
        <b/>
        <sz val="9"/>
        <color indexed="56"/>
        <rFont val="Calibri"/>
        <family val="2"/>
      </rPr>
      <t>(2)</t>
    </r>
    <r>
      <rPr>
        <sz val="9"/>
        <color indexed="56"/>
        <rFont val="Calibri"/>
        <family val="2"/>
      </rPr>
      <t xml:space="preserve"> </t>
    </r>
    <r>
      <rPr>
        <sz val="9"/>
        <color indexed="56"/>
        <rFont val="Calibri"/>
        <family val="2"/>
      </rPr>
      <t>Cifras actualizadas del Gobierno Central en base a los datos del sistema de administración financiera eSIGEF del Ministerio de Economía y Finanzas.</t>
    </r>
  </si>
  <si>
    <r>
      <rPr>
        <b/>
        <sz val="9"/>
        <color indexed="56"/>
        <rFont val="Calibri"/>
        <family val="2"/>
      </rPr>
      <t>(3)</t>
    </r>
    <r>
      <rPr>
        <sz val="9"/>
        <color indexed="56"/>
        <rFont val="Calibri"/>
        <family val="2"/>
      </rPr>
      <t xml:space="preserve"> A partir del año 2011, los datos corresponden a las operaciones de la Administración del Estado.</t>
    </r>
  </si>
  <si>
    <t>2020 (p)(5)</t>
  </si>
  <si>
    <t>2020 (p)(1)</t>
  </si>
  <si>
    <t>2020 (p)(3)</t>
  </si>
  <si>
    <t>2020(p)(2)</t>
  </si>
  <si>
    <t>boletín anuario 43</t>
  </si>
  <si>
    <r>
      <t>FUENTE:</t>
    </r>
    <r>
      <rPr>
        <sz val="9"/>
        <color indexed="56"/>
        <rFont val="Calibri"/>
        <family val="2"/>
      </rPr>
      <t xml:space="preserve">  </t>
    </r>
    <r>
      <rPr>
        <sz val="9"/>
        <color indexed="56"/>
        <rFont val="Calibri"/>
        <family val="2"/>
      </rPr>
      <t xml:space="preserve">Ministerio de Economía y Finanzas. </t>
    </r>
  </si>
  <si>
    <r>
      <t>FUENTE:</t>
    </r>
    <r>
      <rPr>
        <sz val="9"/>
        <color indexed="56"/>
        <rFont val="Calibri"/>
        <family val="2"/>
      </rPr>
      <t xml:space="preserve">  Ministerio de Economía y Finanzas. </t>
    </r>
  </si>
  <si>
    <r>
      <t xml:space="preserve">(2) </t>
    </r>
    <r>
      <rPr>
        <sz val="9"/>
        <color indexed="56"/>
        <rFont val="Calibri"/>
        <family val="2"/>
      </rPr>
      <t xml:space="preserve">A partir de 1999, se crea el Impuesto a la Circulación de Capitales según RO No 78 de 1 de diciembre de 1998, y lo derogan en el Art. 214 de la Ley de Promoción de Inversión y participación ciudadana (Trole II), entrando en vigencia el 1 de enero de 2001.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</si>
</sst>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-* #,##0.00\ _P_t_s_-;\-* #,##0.00\ _P_t_s_-;_-* &quot;-&quot;??\ _P_t_s_-;_-@_-"/>
    <numFmt numFmtId="165" formatCode="#,##0.0_);\(#,##0.0\)"/>
    <numFmt numFmtId="166" formatCode="#,##0.0"/>
    <numFmt numFmtId="167" formatCode="0.0"/>
    <numFmt numFmtId="168" formatCode="#,##0.0;\-#,##0.0"/>
    <numFmt numFmtId="169" formatCode="_ * #,##0.0_ ;_ * \-#,##0.0_ ;_ * &quot;-&quot;??_ ;_ @_ "/>
    <numFmt numFmtId="170" formatCode="#,##0.0\ _$;\-#,##0.0\ _$"/>
    <numFmt numFmtId="171" formatCode="#,##0.00000;\-#,##0.00000"/>
  </numFmts>
  <fonts count="39" x14ac:knownFonts="1">
    <font>
      <sz val="10"/>
      <name val="Courier"/>
    </font>
    <font>
      <sz val="10"/>
      <name val="Arial"/>
      <family val="2"/>
    </font>
    <font>
      <sz val="10"/>
      <name val="Courier"/>
      <family val="3"/>
    </font>
    <font>
      <sz val="12"/>
      <name val="Calibri"/>
      <family val="2"/>
    </font>
    <font>
      <sz val="10"/>
      <name val="Calibri"/>
      <family val="2"/>
    </font>
    <font>
      <sz val="9"/>
      <color indexed="56"/>
      <name val="Calibri"/>
      <family val="2"/>
    </font>
    <font>
      <b/>
      <sz val="9"/>
      <color indexed="56"/>
      <name val="Calibri"/>
      <family val="2"/>
    </font>
    <font>
      <u/>
      <sz val="10"/>
      <color theme="10"/>
      <name val="Courier"/>
      <family val="3"/>
    </font>
    <font>
      <b/>
      <sz val="12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</font>
    <font>
      <sz val="10"/>
      <color theme="4" tint="-0.249977111117893"/>
      <name val="Calibri"/>
      <family val="2"/>
    </font>
    <font>
      <sz val="12"/>
      <color theme="4" tint="-0.249977111117893"/>
      <name val="Calibri"/>
      <family val="2"/>
    </font>
    <font>
      <sz val="10"/>
      <color theme="4" tint="-0.249977111117893"/>
      <name val="Calibri"/>
      <family val="2"/>
      <scheme val="minor"/>
    </font>
    <font>
      <sz val="9"/>
      <color theme="4" tint="-0.249977111117893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sz val="12"/>
      <color theme="0"/>
      <name val="Calibri"/>
      <family val="2"/>
    </font>
    <font>
      <sz val="12"/>
      <color theme="0"/>
      <name val="Calibri"/>
      <family val="2"/>
    </font>
    <font>
      <u/>
      <sz val="12"/>
      <color theme="10"/>
      <name val="Calibri"/>
      <family val="2"/>
    </font>
    <font>
      <b/>
      <sz val="10"/>
      <color theme="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0"/>
      <color theme="0"/>
      <name val="Calibri"/>
      <family val="2"/>
    </font>
    <font>
      <b/>
      <sz val="10"/>
      <color theme="3" tint="-0.249977111117893"/>
      <name val="Calibri"/>
      <family val="2"/>
    </font>
    <font>
      <sz val="10"/>
      <color theme="3" tint="-0.249977111117893"/>
      <name val="Calibri"/>
      <family val="2"/>
    </font>
    <font>
      <sz val="9"/>
      <color theme="3" tint="-0.249977111117893"/>
      <name val="Calibri"/>
      <family val="2"/>
      <scheme val="minor"/>
    </font>
    <font>
      <sz val="10"/>
      <color theme="3" tint="-0.249977111117893"/>
      <name val="Calibri"/>
      <family val="2"/>
      <scheme val="minor"/>
    </font>
    <font>
      <sz val="10"/>
      <color theme="0"/>
      <name val="Calibri"/>
      <family val="2"/>
    </font>
    <font>
      <sz val="10"/>
      <color theme="4" tint="-0.249977111117893"/>
      <name val="Garamond"/>
      <family val="1"/>
    </font>
    <font>
      <sz val="12"/>
      <color theme="3" tint="-0.249977111117893"/>
      <name val="Calibri"/>
      <family val="2"/>
    </font>
    <font>
      <b/>
      <sz val="10"/>
      <color theme="4" tint="-0.249977111117893"/>
      <name val="Calibri"/>
      <family val="2"/>
    </font>
    <font>
      <b/>
      <sz val="12"/>
      <color theme="4" tint="-0.249977111117893"/>
      <name val="Calibri"/>
      <family val="2"/>
    </font>
    <font>
      <sz val="9"/>
      <color theme="4"/>
      <name val="Calibri"/>
      <family val="2"/>
      <scheme val="minor"/>
    </font>
    <font>
      <sz val="10"/>
      <color theme="4"/>
      <name val="Calibri"/>
      <family val="2"/>
      <scheme val="minor"/>
    </font>
    <font>
      <b/>
      <sz val="9"/>
      <color theme="4"/>
      <name val="Calibri"/>
      <family val="2"/>
      <scheme val="minor"/>
    </font>
    <font>
      <sz val="10"/>
      <color theme="4" tint="-0.249977111117893"/>
      <name val="Arial"/>
      <family val="2"/>
    </font>
    <font>
      <sz val="9"/>
      <color theme="4"/>
      <name val="Calibri"/>
      <family val="2"/>
    </font>
    <font>
      <b/>
      <sz val="9"/>
      <color theme="4"/>
      <name val="Calibri"/>
      <family val="2"/>
    </font>
    <font>
      <sz val="9"/>
      <color theme="3" tint="-0.249977111117893"/>
      <name val="Calibri"/>
      <family val="2"/>
    </font>
    <font>
      <sz val="9"/>
      <color theme="4" tint="-0.249977111117893"/>
      <name val="Calibri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37" fontId="2" fillId="0" borderId="0"/>
  </cellStyleXfs>
  <cellXfs count="161">
    <xf numFmtId="37" fontId="0" fillId="0" borderId="0" xfId="0" applyNumberFormat="1"/>
    <xf numFmtId="37" fontId="3" fillId="0" borderId="0" xfId="1" applyNumberFormat="1" applyFont="1"/>
    <xf numFmtId="37" fontId="4" fillId="0" borderId="0" xfId="1" applyNumberFormat="1" applyFont="1"/>
    <xf numFmtId="0" fontId="8" fillId="0" borderId="0" xfId="0" applyFont="1"/>
    <xf numFmtId="37" fontId="9" fillId="0" borderId="0" xfId="1" applyNumberFormat="1" applyFont="1"/>
    <xf numFmtId="37" fontId="10" fillId="0" borderId="0" xfId="1" applyNumberFormat="1" applyFont="1"/>
    <xf numFmtId="37" fontId="11" fillId="0" borderId="1" xfId="1" applyNumberFormat="1" applyFont="1" applyBorder="1" applyAlignment="1" applyProtection="1">
      <alignment horizontal="fill"/>
    </xf>
    <xf numFmtId="165" fontId="10" fillId="0" borderId="0" xfId="1" applyNumberFormat="1" applyFont="1"/>
    <xf numFmtId="37" fontId="10" fillId="0" borderId="0" xfId="1" applyNumberFormat="1" applyFont="1" applyAlignment="1" applyProtection="1">
      <alignment horizontal="left"/>
    </xf>
    <xf numFmtId="37" fontId="12" fillId="0" borderId="0" xfId="1" applyNumberFormat="1" applyFont="1"/>
    <xf numFmtId="165" fontId="12" fillId="0" borderId="0" xfId="1" applyNumberFormat="1" applyFont="1"/>
    <xf numFmtId="37" fontId="13" fillId="0" borderId="0" xfId="1" applyNumberFormat="1" applyFont="1"/>
    <xf numFmtId="37" fontId="12" fillId="0" borderId="0" xfId="1" applyNumberFormat="1" applyFont="1" applyBorder="1"/>
    <xf numFmtId="37" fontId="14" fillId="0" borderId="1" xfId="1" applyNumberFormat="1" applyFont="1" applyBorder="1" applyAlignment="1" applyProtection="1">
      <alignment horizontal="fill"/>
    </xf>
    <xf numFmtId="37" fontId="14" fillId="0" borderId="0" xfId="1" applyNumberFormat="1" applyFont="1" applyBorder="1" applyAlignment="1" applyProtection="1">
      <alignment horizontal="fill"/>
    </xf>
    <xf numFmtId="165" fontId="12" fillId="0" borderId="0" xfId="1" applyNumberFormat="1" applyFont="1" applyBorder="1"/>
    <xf numFmtId="37" fontId="8" fillId="0" borderId="0" xfId="1" applyNumberFormat="1" applyFont="1" applyAlignment="1" applyProtection="1">
      <alignment horizontal="left"/>
    </xf>
    <xf numFmtId="168" fontId="14" fillId="0" borderId="1" xfId="1" applyNumberFormat="1" applyFont="1" applyBorder="1" applyAlignment="1" applyProtection="1">
      <alignment horizontal="fill"/>
    </xf>
    <xf numFmtId="168" fontId="12" fillId="0" borderId="1" xfId="1" applyNumberFormat="1" applyFont="1" applyBorder="1"/>
    <xf numFmtId="37" fontId="15" fillId="2" borderId="0" xfId="1" applyNumberFormat="1" applyFont="1" applyFill="1"/>
    <xf numFmtId="37" fontId="16" fillId="2" borderId="0" xfId="1" applyNumberFormat="1" applyFont="1" applyFill="1"/>
    <xf numFmtId="37" fontId="10" fillId="3" borderId="0" xfId="1" applyNumberFormat="1" applyFont="1" applyFill="1"/>
    <xf numFmtId="37" fontId="11" fillId="3" borderId="0" xfId="1" applyNumberFormat="1" applyFont="1" applyFill="1"/>
    <xf numFmtId="37" fontId="4" fillId="3" borderId="0" xfId="1" applyNumberFormat="1" applyFont="1" applyFill="1"/>
    <xf numFmtId="37" fontId="17" fillId="3" borderId="0" xfId="2" applyNumberFormat="1" applyFont="1" applyFill="1" applyAlignment="1" applyProtection="1"/>
    <xf numFmtId="37" fontId="3" fillId="3" borderId="0" xfId="1" applyNumberFormat="1" applyFont="1" applyFill="1"/>
    <xf numFmtId="37" fontId="18" fillId="2" borderId="0" xfId="1" applyNumberFormat="1" applyFont="1" applyFill="1" applyAlignment="1" applyProtection="1">
      <alignment horizontal="left"/>
    </xf>
    <xf numFmtId="37" fontId="12" fillId="0" borderId="0" xfId="1" applyNumberFormat="1" applyFont="1" applyBorder="1" applyAlignment="1" applyProtection="1">
      <alignment horizontal="fill"/>
    </xf>
    <xf numFmtId="165" fontId="19" fillId="3" borderId="0" xfId="1" applyNumberFormat="1" applyFont="1" applyFill="1" applyAlignment="1" applyProtection="1">
      <alignment horizontal="left"/>
    </xf>
    <xf numFmtId="37" fontId="12" fillId="3" borderId="0" xfId="1" applyNumberFormat="1" applyFont="1" applyFill="1" applyAlignment="1" applyProtection="1">
      <alignment horizontal="left"/>
    </xf>
    <xf numFmtId="37" fontId="19" fillId="3" borderId="0" xfId="1" applyNumberFormat="1" applyFont="1" applyFill="1" applyAlignment="1" applyProtection="1">
      <alignment horizontal="left"/>
    </xf>
    <xf numFmtId="37" fontId="18" fillId="2" borderId="0" xfId="1" applyNumberFormat="1" applyFont="1" applyFill="1" applyBorder="1" applyAlignment="1" applyProtection="1">
      <alignment horizontal="left"/>
    </xf>
    <xf numFmtId="37" fontId="18" fillId="2" borderId="2" xfId="1" applyNumberFormat="1" applyFont="1" applyFill="1" applyBorder="1" applyAlignment="1" applyProtection="1">
      <alignment horizontal="right"/>
    </xf>
    <xf numFmtId="170" fontId="12" fillId="0" borderId="0" xfId="1" applyNumberFormat="1" applyFont="1"/>
    <xf numFmtId="165" fontId="19" fillId="3" borderId="0" xfId="4" applyNumberFormat="1" applyFont="1" applyFill="1" applyProtection="1"/>
    <xf numFmtId="37" fontId="12" fillId="0" borderId="0" xfId="4" applyNumberFormat="1" applyFont="1" applyProtection="1"/>
    <xf numFmtId="165" fontId="12" fillId="3" borderId="0" xfId="4" applyNumberFormat="1" applyFont="1" applyFill="1" applyProtection="1"/>
    <xf numFmtId="165" fontId="12" fillId="0" borderId="0" xfId="4" applyNumberFormat="1" applyFont="1" applyProtection="1"/>
    <xf numFmtId="165" fontId="19" fillId="0" borderId="0" xfId="4" applyNumberFormat="1" applyFont="1" applyProtection="1"/>
    <xf numFmtId="166" fontId="19" fillId="3" borderId="0" xfId="4" applyNumberFormat="1" applyFont="1" applyFill="1" applyProtection="1"/>
    <xf numFmtId="37" fontId="20" fillId="2" borderId="0" xfId="1" applyNumberFormat="1" applyFont="1" applyFill="1" applyBorder="1"/>
    <xf numFmtId="37" fontId="10" fillId="0" borderId="0" xfId="1" applyNumberFormat="1" applyFont="1" applyBorder="1" applyAlignment="1" applyProtection="1">
      <alignment horizontal="fill"/>
    </xf>
    <xf numFmtId="37" fontId="10" fillId="0" borderId="0" xfId="1" applyNumberFormat="1" applyFont="1" applyFill="1"/>
    <xf numFmtId="37" fontId="10" fillId="3" borderId="0" xfId="1" applyNumberFormat="1" applyFont="1" applyFill="1" applyAlignment="1" applyProtection="1">
      <alignment horizontal="left"/>
    </xf>
    <xf numFmtId="37" fontId="20" fillId="2" borderId="0" xfId="1" applyNumberFormat="1" applyFont="1" applyFill="1" applyAlignment="1" applyProtection="1">
      <alignment horizontal="left"/>
    </xf>
    <xf numFmtId="37" fontId="10" fillId="0" borderId="1" xfId="1" applyNumberFormat="1" applyFont="1" applyBorder="1" applyAlignment="1" applyProtection="1">
      <alignment horizontal="fill"/>
    </xf>
    <xf numFmtId="165" fontId="1" fillId="0" borderId="0" xfId="1" applyNumberFormat="1" applyFont="1"/>
    <xf numFmtId="165" fontId="15" fillId="2" borderId="2" xfId="1" applyNumberFormat="1" applyFont="1" applyFill="1" applyBorder="1" applyAlignment="1" applyProtection="1">
      <alignment horizontal="right"/>
    </xf>
    <xf numFmtId="165" fontId="21" fillId="0" borderId="0" xfId="1" applyNumberFormat="1" applyFont="1"/>
    <xf numFmtId="37" fontId="22" fillId="0" borderId="0" xfId="1" applyNumberFormat="1" applyFont="1"/>
    <xf numFmtId="37" fontId="22" fillId="0" borderId="0" xfId="1" applyNumberFormat="1" applyFont="1" applyAlignment="1" applyProtection="1">
      <alignment horizontal="left"/>
    </xf>
    <xf numFmtId="37" fontId="21" fillId="0" borderId="0" xfId="1" applyNumberFormat="1" applyFont="1"/>
    <xf numFmtId="165" fontId="21" fillId="3" borderId="0" xfId="1" applyNumberFormat="1" applyFont="1" applyFill="1" applyAlignment="1" applyProtection="1">
      <alignment horizontal="left"/>
    </xf>
    <xf numFmtId="37" fontId="22" fillId="3" borderId="0" xfId="1" applyNumberFormat="1" applyFont="1" applyFill="1" applyAlignment="1" applyProtection="1">
      <alignment horizontal="left"/>
    </xf>
    <xf numFmtId="37" fontId="22" fillId="3" borderId="0" xfId="1" applyNumberFormat="1" applyFont="1" applyFill="1" applyAlignment="1" applyProtection="1">
      <alignment horizontal="left" wrapText="1"/>
    </xf>
    <xf numFmtId="37" fontId="21" fillId="3" borderId="0" xfId="1" applyNumberFormat="1" applyFont="1" applyFill="1" applyAlignment="1" applyProtection="1">
      <alignment horizontal="left"/>
    </xf>
    <xf numFmtId="166" fontId="15" fillId="2" borderId="2" xfId="1" applyNumberFormat="1" applyFont="1" applyFill="1" applyBorder="1" applyAlignment="1" applyProtection="1">
      <alignment horizontal="right"/>
    </xf>
    <xf numFmtId="37" fontId="23" fillId="0" borderId="0" xfId="1" applyNumberFormat="1" applyFont="1"/>
    <xf numFmtId="37" fontId="24" fillId="0" borderId="0" xfId="1" applyNumberFormat="1" applyFont="1"/>
    <xf numFmtId="4" fontId="10" fillId="0" borderId="0" xfId="1" applyNumberFormat="1" applyFont="1"/>
    <xf numFmtId="166" fontId="10" fillId="0" borderId="0" xfId="1" applyNumberFormat="1" applyFont="1"/>
    <xf numFmtId="166" fontId="10" fillId="3" borderId="0" xfId="1" applyNumberFormat="1" applyFont="1" applyFill="1"/>
    <xf numFmtId="166" fontId="10" fillId="3" borderId="0" xfId="1" applyNumberFormat="1" applyFont="1" applyFill="1" applyAlignment="1">
      <alignment horizontal="right" vertical="center"/>
    </xf>
    <xf numFmtId="37" fontId="16" fillId="0" borderId="0" xfId="1" applyNumberFormat="1" applyFont="1" applyFill="1"/>
    <xf numFmtId="37" fontId="25" fillId="0" borderId="0" xfId="1" applyNumberFormat="1" applyFont="1" applyFill="1"/>
    <xf numFmtId="37" fontId="4" fillId="0" borderId="0" xfId="1" applyNumberFormat="1" applyFont="1" applyFill="1"/>
    <xf numFmtId="37" fontId="3" fillId="0" borderId="0" xfId="1" applyNumberFormat="1" applyFont="1" applyFill="1"/>
    <xf numFmtId="0" fontId="14" fillId="0" borderId="0" xfId="0" applyFont="1" applyFill="1"/>
    <xf numFmtId="37" fontId="11" fillId="0" borderId="0" xfId="1" applyNumberFormat="1" applyFont="1" applyFill="1"/>
    <xf numFmtId="37" fontId="10" fillId="0" borderId="1" xfId="1" applyNumberFormat="1" applyFont="1" applyBorder="1"/>
    <xf numFmtId="166" fontId="10" fillId="3" borderId="0" xfId="1" applyNumberFormat="1" applyFont="1" applyFill="1" applyAlignment="1">
      <alignment horizontal="right"/>
    </xf>
    <xf numFmtId="166" fontId="26" fillId="0" borderId="0" xfId="1" applyNumberFormat="1" applyFont="1" applyFill="1" applyAlignment="1">
      <alignment horizontal="right"/>
    </xf>
    <xf numFmtId="166" fontId="26" fillId="3" borderId="0" xfId="1" applyNumberFormat="1" applyFont="1" applyFill="1" applyAlignment="1">
      <alignment horizontal="right"/>
    </xf>
    <xf numFmtId="37" fontId="10" fillId="0" borderId="0" xfId="1" applyNumberFormat="1" applyFont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37" fontId="27" fillId="0" borderId="0" xfId="1" applyNumberFormat="1" applyFont="1"/>
    <xf numFmtId="4" fontId="28" fillId="3" borderId="0" xfId="1" applyNumberFormat="1" applyFont="1" applyFill="1" applyAlignment="1" applyProtection="1">
      <alignment horizontal="left" wrapText="1"/>
    </xf>
    <xf numFmtId="4" fontId="10" fillId="3" borderId="0" xfId="1" applyNumberFormat="1" applyFont="1" applyFill="1" applyAlignment="1" applyProtection="1">
      <alignment horizontal="left"/>
    </xf>
    <xf numFmtId="4" fontId="28" fillId="0" borderId="0" xfId="1" applyNumberFormat="1" applyFont="1" applyAlignment="1" applyProtection="1">
      <alignment horizontal="left"/>
    </xf>
    <xf numFmtId="4" fontId="28" fillId="3" borderId="0" xfId="1" applyNumberFormat="1" applyFont="1" applyFill="1" applyAlignment="1" applyProtection="1">
      <alignment horizontal="left" vertical="center" wrapText="1"/>
    </xf>
    <xf numFmtId="4" fontId="28" fillId="3" borderId="0" xfId="1" applyNumberFormat="1" applyFont="1" applyFill="1" applyAlignment="1" applyProtection="1">
      <alignment horizontal="left"/>
    </xf>
    <xf numFmtId="37" fontId="29" fillId="0" borderId="0" xfId="1" applyNumberFormat="1" applyFont="1" applyAlignment="1" applyProtection="1">
      <alignment horizontal="left"/>
    </xf>
    <xf numFmtId="37" fontId="11" fillId="0" borderId="0" xfId="1" applyNumberFormat="1" applyFont="1" applyAlignment="1" applyProtection="1">
      <alignment horizontal="left"/>
    </xf>
    <xf numFmtId="37" fontId="14" fillId="0" borderId="0" xfId="1" applyNumberFormat="1" applyFont="1" applyAlignment="1" applyProtection="1">
      <alignment horizontal="left"/>
    </xf>
    <xf numFmtId="37" fontId="30" fillId="0" borderId="0" xfId="1" applyNumberFormat="1" applyFont="1"/>
    <xf numFmtId="37" fontId="31" fillId="0" borderId="0" xfId="1" applyNumberFormat="1" applyFont="1"/>
    <xf numFmtId="37" fontId="32" fillId="0" borderId="0" xfId="1" applyNumberFormat="1" applyFont="1" applyFill="1" applyAlignment="1" applyProtection="1">
      <alignment horizontal="left"/>
    </xf>
    <xf numFmtId="37" fontId="32" fillId="0" borderId="0" xfId="1" applyNumberFormat="1" applyFont="1" applyFill="1" applyBorder="1"/>
    <xf numFmtId="37" fontId="32" fillId="0" borderId="0" xfId="1" applyNumberFormat="1" applyFont="1" applyAlignment="1" applyProtection="1">
      <alignment horizontal="left"/>
    </xf>
    <xf numFmtId="37" fontId="32" fillId="0" borderId="0" xfId="1" applyNumberFormat="1" applyFont="1"/>
    <xf numFmtId="37" fontId="5" fillId="0" borderId="0" xfId="1" applyNumberFormat="1" applyFont="1"/>
    <xf numFmtId="166" fontId="19" fillId="3" borderId="0" xfId="1" applyNumberFormat="1" applyFont="1" applyFill="1" applyAlignment="1" applyProtection="1">
      <alignment horizontal="right" vertical="center"/>
    </xf>
    <xf numFmtId="166" fontId="28" fillId="3" borderId="0" xfId="1" applyNumberFormat="1" applyFont="1" applyFill="1" applyAlignment="1">
      <alignment horizontal="center" vertical="center"/>
    </xf>
    <xf numFmtId="166" fontId="28" fillId="3" borderId="0" xfId="1" applyNumberFormat="1" applyFont="1" applyFill="1" applyAlignment="1">
      <alignment horizontal="right" vertical="center"/>
    </xf>
    <xf numFmtId="166" fontId="19" fillId="0" borderId="0" xfId="1" applyNumberFormat="1" applyFont="1" applyAlignment="1" applyProtection="1">
      <alignment horizontal="right"/>
    </xf>
    <xf numFmtId="166" fontId="12" fillId="0" borderId="0" xfId="1" applyNumberFormat="1" applyFont="1" applyAlignment="1">
      <alignment horizontal="right"/>
    </xf>
    <xf numFmtId="166" fontId="12" fillId="3" borderId="0" xfId="1" applyNumberFormat="1" applyFont="1" applyFill="1" applyAlignment="1" applyProtection="1">
      <alignment horizontal="right"/>
    </xf>
    <xf numFmtId="166" fontId="28" fillId="3" borderId="0" xfId="1" applyNumberFormat="1" applyFont="1" applyFill="1" applyAlignment="1">
      <alignment vertical="center"/>
    </xf>
    <xf numFmtId="166" fontId="12" fillId="0" borderId="0" xfId="1" applyNumberFormat="1" applyFont="1" applyFill="1" applyAlignment="1">
      <alignment horizontal="right"/>
    </xf>
    <xf numFmtId="166" fontId="19" fillId="3" borderId="0" xfId="1" applyNumberFormat="1" applyFont="1" applyFill="1" applyAlignment="1">
      <alignment horizontal="right" vertical="center"/>
    </xf>
    <xf numFmtId="166" fontId="12" fillId="0" borderId="0" xfId="1" applyNumberFormat="1" applyFont="1" applyAlignment="1" applyProtection="1">
      <alignment horizontal="right"/>
    </xf>
    <xf numFmtId="166" fontId="19" fillId="3" borderId="0" xfId="1" applyNumberFormat="1" applyFont="1" applyFill="1" applyAlignment="1">
      <alignment horizontal="right"/>
    </xf>
    <xf numFmtId="166" fontId="28" fillId="3" borderId="0" xfId="1" applyNumberFormat="1" applyFont="1" applyFill="1"/>
    <xf numFmtId="166" fontId="12" fillId="3" borderId="0" xfId="3" applyNumberFormat="1" applyFont="1" applyFill="1" applyAlignment="1">
      <alignment horizontal="right"/>
    </xf>
    <xf numFmtId="166" fontId="11" fillId="0" borderId="1" xfId="1" applyNumberFormat="1" applyFont="1" applyBorder="1" applyAlignment="1" applyProtection="1">
      <alignment horizontal="fill"/>
    </xf>
    <xf numFmtId="166" fontId="10" fillId="0" borderId="1" xfId="1" applyNumberFormat="1" applyFont="1" applyBorder="1"/>
    <xf numFmtId="166" fontId="29" fillId="0" borderId="0" xfId="1" applyNumberFormat="1" applyFont="1" applyFill="1" applyAlignment="1" applyProtection="1">
      <alignment horizontal="left"/>
    </xf>
    <xf numFmtId="166" fontId="10" fillId="0" borderId="0" xfId="1" applyNumberFormat="1" applyFont="1" applyAlignment="1" applyProtection="1">
      <alignment horizontal="left"/>
    </xf>
    <xf numFmtId="166" fontId="33" fillId="0" borderId="0" xfId="1" applyNumberFormat="1" applyFont="1"/>
    <xf numFmtId="166" fontId="1" fillId="0" borderId="0" xfId="1" applyNumberFormat="1" applyFont="1"/>
    <xf numFmtId="165" fontId="22" fillId="3" borderId="0" xfId="1" applyNumberFormat="1" applyFont="1" applyFill="1" applyAlignment="1">
      <alignment horizontal="right" vertical="center"/>
    </xf>
    <xf numFmtId="166" fontId="22" fillId="3" borderId="0" xfId="1" applyNumberFormat="1" applyFont="1" applyFill="1" applyBorder="1" applyAlignment="1">
      <alignment horizontal="right" vertical="center"/>
    </xf>
    <xf numFmtId="37" fontId="12" fillId="0" borderId="0" xfId="1" applyNumberFormat="1" applyFont="1" applyBorder="1" applyAlignment="1">
      <alignment horizontal="right" vertical="center"/>
    </xf>
    <xf numFmtId="1" fontId="15" fillId="2" borderId="2" xfId="1" applyNumberFormat="1" applyFont="1" applyFill="1" applyBorder="1" applyAlignment="1" applyProtection="1">
      <alignment horizontal="right" vertical="center"/>
    </xf>
    <xf numFmtId="166" fontId="15" fillId="2" borderId="2" xfId="1" applyNumberFormat="1" applyFont="1" applyFill="1" applyBorder="1" applyAlignment="1" applyProtection="1">
      <alignment horizontal="right" vertical="center"/>
    </xf>
    <xf numFmtId="165" fontId="21" fillId="0" borderId="0" xfId="1" applyNumberFormat="1" applyFont="1" applyAlignment="1">
      <alignment horizontal="right" vertical="center"/>
    </xf>
    <xf numFmtId="166" fontId="22" fillId="0" borderId="0" xfId="1" applyNumberFormat="1" applyFont="1" applyBorder="1" applyAlignment="1">
      <alignment horizontal="right" vertical="center"/>
    </xf>
    <xf numFmtId="165" fontId="21" fillId="3" borderId="0" xfId="1" applyNumberFormat="1" applyFont="1" applyFill="1" applyAlignment="1">
      <alignment horizontal="right" vertical="center"/>
    </xf>
    <xf numFmtId="166" fontId="21" fillId="3" borderId="0" xfId="1" applyNumberFormat="1" applyFont="1" applyFill="1" applyAlignment="1">
      <alignment horizontal="right" vertical="center"/>
    </xf>
    <xf numFmtId="169" fontId="22" fillId="3" borderId="0" xfId="3" applyNumberFormat="1" applyFont="1" applyFill="1" applyAlignment="1">
      <alignment horizontal="right" vertical="center"/>
    </xf>
    <xf numFmtId="166" fontId="22" fillId="3" borderId="0" xfId="1" applyNumberFormat="1" applyFont="1" applyFill="1" applyAlignment="1">
      <alignment horizontal="right" vertical="center"/>
    </xf>
    <xf numFmtId="165" fontId="22" fillId="3" borderId="0" xfId="1" applyNumberFormat="1" applyFont="1" applyFill="1" applyBorder="1" applyAlignment="1">
      <alignment horizontal="right" vertical="center"/>
    </xf>
    <xf numFmtId="165" fontId="22" fillId="0" borderId="0" xfId="1" applyNumberFormat="1" applyFont="1" applyFill="1" applyAlignment="1">
      <alignment horizontal="right" vertical="center"/>
    </xf>
    <xf numFmtId="165" fontId="22" fillId="0" borderId="0" xfId="1" applyNumberFormat="1" applyFont="1" applyBorder="1" applyAlignment="1">
      <alignment horizontal="right" vertical="center"/>
    </xf>
    <xf numFmtId="169" fontId="21" fillId="3" borderId="0" xfId="3" applyNumberFormat="1" applyFont="1" applyFill="1" applyAlignment="1">
      <alignment horizontal="right" vertical="center"/>
    </xf>
    <xf numFmtId="166" fontId="21" fillId="3" borderId="0" xfId="3" applyNumberFormat="1" applyFont="1" applyFill="1" applyAlignment="1">
      <alignment horizontal="right" vertical="center"/>
    </xf>
    <xf numFmtId="167" fontId="21" fillId="3" borderId="0" xfId="3" applyNumberFormat="1" applyFont="1" applyFill="1" applyAlignment="1">
      <alignment horizontal="right" vertical="center"/>
    </xf>
    <xf numFmtId="170" fontId="14" fillId="0" borderId="1" xfId="1" applyNumberFormat="1" applyFont="1" applyBorder="1" applyAlignment="1" applyProtection="1">
      <alignment horizontal="right" vertical="center"/>
    </xf>
    <xf numFmtId="37" fontId="12" fillId="0" borderId="1" xfId="1" applyNumberFormat="1" applyFont="1" applyBorder="1" applyAlignment="1">
      <alignment horizontal="right" vertical="center"/>
    </xf>
    <xf numFmtId="170" fontId="14" fillId="0" borderId="0" xfId="1" applyNumberFormat="1" applyFont="1" applyBorder="1" applyAlignment="1" applyProtection="1">
      <alignment horizontal="right" vertical="center"/>
    </xf>
    <xf numFmtId="37" fontId="13" fillId="0" borderId="0" xfId="1" applyNumberFormat="1" applyFont="1" applyBorder="1" applyAlignment="1">
      <alignment horizontal="right" vertical="center"/>
    </xf>
    <xf numFmtId="37" fontId="1" fillId="0" borderId="0" xfId="1" applyNumberFormat="1" applyFont="1" applyBorder="1" applyAlignment="1">
      <alignment horizontal="right" vertical="center"/>
    </xf>
    <xf numFmtId="166" fontId="28" fillId="3" borderId="0" xfId="1" applyNumberFormat="1" applyFont="1" applyFill="1" applyAlignment="1">
      <alignment horizontal="right" vertical="center"/>
    </xf>
    <xf numFmtId="166" fontId="21" fillId="3" borderId="0" xfId="1" applyNumberFormat="1" applyFont="1" applyFill="1" applyAlignment="1">
      <alignment horizontal="right" vertical="center"/>
    </xf>
    <xf numFmtId="165" fontId="21" fillId="3" borderId="0" xfId="1" applyNumberFormat="1" applyFont="1" applyFill="1" applyAlignment="1">
      <alignment horizontal="right" vertical="center"/>
    </xf>
    <xf numFmtId="166" fontId="21" fillId="3" borderId="0" xfId="1" applyNumberFormat="1" applyFont="1" applyFill="1" applyAlignment="1">
      <alignment horizontal="right" vertical="center"/>
    </xf>
    <xf numFmtId="166" fontId="28" fillId="3" borderId="0" xfId="1" applyNumberFormat="1" applyFont="1" applyFill="1" applyAlignment="1">
      <alignment horizontal="right" vertical="center"/>
    </xf>
    <xf numFmtId="165" fontId="21" fillId="3" borderId="0" xfId="1" applyNumberFormat="1" applyFont="1" applyFill="1" applyAlignment="1">
      <alignment horizontal="right" vertical="center"/>
    </xf>
    <xf numFmtId="166" fontId="21" fillId="3" borderId="0" xfId="1" applyNumberFormat="1" applyFont="1" applyFill="1" applyAlignment="1">
      <alignment horizontal="right" vertical="center"/>
    </xf>
    <xf numFmtId="171" fontId="12" fillId="0" borderId="1" xfId="1" applyNumberFormat="1" applyFont="1" applyBorder="1"/>
    <xf numFmtId="37" fontId="29" fillId="0" borderId="0" xfId="1" applyNumberFormat="1" applyFont="1" applyAlignment="1" applyProtection="1"/>
    <xf numFmtId="37" fontId="11" fillId="0" borderId="0" xfId="1" applyNumberFormat="1" applyFont="1" applyAlignment="1" applyProtection="1"/>
    <xf numFmtId="37" fontId="34" fillId="0" borderId="0" xfId="1" applyNumberFormat="1" applyFont="1" applyAlignment="1" applyProtection="1">
      <alignment horizontal="left"/>
    </xf>
    <xf numFmtId="37" fontId="34" fillId="0" borderId="0" xfId="1" applyNumberFormat="1" applyFont="1" applyBorder="1"/>
    <xf numFmtId="166" fontId="21" fillId="3" borderId="0" xfId="1" applyNumberFormat="1" applyFont="1" applyFill="1" applyAlignment="1">
      <alignment horizontal="right" vertical="center"/>
    </xf>
    <xf numFmtId="165" fontId="21" fillId="3" borderId="0" xfId="1" applyNumberFormat="1" applyFont="1" applyFill="1" applyAlignment="1">
      <alignment horizontal="right" vertical="center"/>
    </xf>
    <xf numFmtId="37" fontId="35" fillId="0" borderId="0" xfId="1" applyNumberFormat="1" applyFont="1"/>
    <xf numFmtId="37" fontId="36" fillId="0" borderId="0" xfId="1" applyNumberFormat="1" applyFont="1"/>
    <xf numFmtId="37" fontId="37" fillId="0" borderId="0" xfId="1" applyNumberFormat="1" applyFont="1"/>
    <xf numFmtId="37" fontId="15" fillId="2" borderId="0" xfId="1" applyNumberFormat="1" applyFont="1" applyFill="1" applyAlignment="1">
      <alignment horizontal="left"/>
    </xf>
    <xf numFmtId="166" fontId="19" fillId="3" borderId="0" xfId="1" applyNumberFormat="1" applyFont="1" applyFill="1" applyAlignment="1" applyProtection="1">
      <alignment horizontal="center" vertical="center"/>
    </xf>
    <xf numFmtId="166" fontId="28" fillId="3" borderId="0" xfId="1" applyNumberFormat="1" applyFont="1" applyFill="1" applyAlignment="1">
      <alignment horizontal="center" vertical="center"/>
    </xf>
    <xf numFmtId="165" fontId="21" fillId="3" borderId="0" xfId="1" applyNumberFormat="1" applyFont="1" applyFill="1" applyAlignment="1">
      <alignment horizontal="right" vertical="center"/>
    </xf>
    <xf numFmtId="166" fontId="21" fillId="3" borderId="0" xfId="1" applyNumberFormat="1" applyFont="1" applyFill="1" applyAlignment="1">
      <alignment horizontal="right" vertical="center"/>
    </xf>
    <xf numFmtId="166" fontId="21" fillId="3" borderId="0" xfId="1" applyNumberFormat="1" applyFont="1" applyFill="1" applyAlignment="1">
      <alignment horizontal="center" vertical="center"/>
    </xf>
    <xf numFmtId="0" fontId="38" fillId="0" borderId="0" xfId="0" applyFont="1"/>
    <xf numFmtId="169" fontId="12" fillId="0" borderId="0" xfId="3" applyNumberFormat="1" applyFont="1"/>
    <xf numFmtId="0" fontId="8" fillId="0" borderId="0" xfId="0" applyFont="1" applyAlignment="1"/>
    <xf numFmtId="0" fontId="12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</cellXfs>
  <cellStyles count="5">
    <cellStyle name="ANCLAS,REZONES Y SUS PARTES,DE FUNDICION,DE HIERRO O DE ACERO" xfId="1"/>
    <cellStyle name="Hipervínculo" xfId="2" builtinId="8"/>
    <cellStyle name="Millares" xfId="3" builtinId="3"/>
    <cellStyle name="Normal" xfId="0" builtinId="0"/>
    <cellStyle name="Normal_Cuadro 3.5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495288</xdr:colOff>
      <xdr:row>2</xdr:row>
      <xdr:rowOff>38101</xdr:rowOff>
    </xdr:from>
    <xdr:to>
      <xdr:col>3</xdr:col>
      <xdr:colOff>971542</xdr:colOff>
      <xdr:row>5</xdr:row>
      <xdr:rowOff>32069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267676" y="257176"/>
          <a:ext cx="952508" cy="8131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</xdr:colOff>
      <xdr:row>5</xdr:row>
      <xdr:rowOff>123825</xdr:rowOff>
    </xdr:from>
    <xdr:to>
      <xdr:col>3</xdr:col>
      <xdr:colOff>1004887</xdr:colOff>
      <xdr:row>5</xdr:row>
      <xdr:rowOff>179069</xdr:rowOff>
    </xdr:to>
    <xdr:sp macro="" textlink="">
      <xdr:nvSpPr>
        <xdr:cNvPr id="4" name="Rectángulo 3"/>
        <xdr:cNvSpPr/>
      </xdr:nvSpPr>
      <xdr:spPr>
        <a:xfrm>
          <a:off x="2" y="1323975"/>
          <a:ext cx="9286873" cy="55244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4</xdr:col>
      <xdr:colOff>4762</xdr:colOff>
      <xdr:row>0</xdr:row>
      <xdr:rowOff>104775</xdr:rowOff>
    </xdr:to>
    <xdr:sp macro="" textlink="">
      <xdr:nvSpPr>
        <xdr:cNvPr id="5" name="Rectángulo 4"/>
        <xdr:cNvSpPr/>
      </xdr:nvSpPr>
      <xdr:spPr>
        <a:xfrm>
          <a:off x="2" y="0"/>
          <a:ext cx="9324973" cy="1047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1</xdr:col>
      <xdr:colOff>228599</xdr:colOff>
      <xdr:row>1</xdr:row>
      <xdr:rowOff>85725</xdr:rowOff>
    </xdr:from>
    <xdr:to>
      <xdr:col>3</xdr:col>
      <xdr:colOff>90486</xdr:colOff>
      <xdr:row>6</xdr:row>
      <xdr:rowOff>104776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314449" y="276225"/>
          <a:ext cx="6143624" cy="1219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Finanzas Públicas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473982</xdr:colOff>
      <xdr:row>0</xdr:row>
      <xdr:rowOff>107497</xdr:rowOff>
    </xdr:from>
    <xdr:to>
      <xdr:col>10</xdr:col>
      <xdr:colOff>825500</xdr:colOff>
      <xdr:row>5</xdr:row>
      <xdr:rowOff>57265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522982" y="107497"/>
          <a:ext cx="1240518" cy="11054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3886201</xdr:colOff>
      <xdr:row>1</xdr:row>
      <xdr:rowOff>56242</xdr:rowOff>
    </xdr:from>
    <xdr:to>
      <xdr:col>9</xdr:col>
      <xdr:colOff>419101</xdr:colOff>
      <xdr:row>5</xdr:row>
      <xdr:rowOff>88900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3886201" y="259442"/>
          <a:ext cx="7581900" cy="9851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2.2.1   SITUACIÓN FINANCIERA DEL PRESUPUESTO DEL GOBIERNO CENTRAL (BASE CAJA)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228725"/>
          <a:ext cx="1249680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2537622" cy="666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163286</xdr:rowOff>
    </xdr:from>
    <xdr:to>
      <xdr:col>0</xdr:col>
      <xdr:colOff>1088573</xdr:colOff>
      <xdr:row>5</xdr:row>
      <xdr:rowOff>108857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896711"/>
          <a:ext cx="1088573" cy="32657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473982</xdr:colOff>
      <xdr:row>0</xdr:row>
      <xdr:rowOff>107497</xdr:rowOff>
    </xdr:from>
    <xdr:to>
      <xdr:col>10</xdr:col>
      <xdr:colOff>755650</xdr:colOff>
      <xdr:row>4</xdr:row>
      <xdr:rowOff>400165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94407" y="107497"/>
          <a:ext cx="1237343" cy="10927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3016251</xdr:colOff>
      <xdr:row>0</xdr:row>
      <xdr:rowOff>157842</xdr:rowOff>
    </xdr:from>
    <xdr:to>
      <xdr:col>9</xdr:col>
      <xdr:colOff>368301</xdr:colOff>
      <xdr:row>5</xdr:row>
      <xdr:rowOff>165100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3016251" y="157842"/>
          <a:ext cx="8147050" cy="122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2.2.2   DÉFICIT O SUPERÁVIT GLOBAL, PRESUPUESTARIO, PRIMARIO Y DOMÉSTICO DEL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            PRESUPUESTO DEL GOBIERNO CENTRAL (BASE CAJA)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            Millones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257300"/>
          <a:ext cx="1279207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283289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393700</xdr:rowOff>
    </xdr:from>
    <xdr:to>
      <xdr:col>0</xdr:col>
      <xdr:colOff>1088573</xdr:colOff>
      <xdr:row>5</xdr:row>
      <xdr:rowOff>108857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1206500"/>
          <a:ext cx="1088573" cy="2739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473982</xdr:colOff>
      <xdr:row>0</xdr:row>
      <xdr:rowOff>107497</xdr:rowOff>
    </xdr:from>
    <xdr:to>
      <xdr:col>11</xdr:col>
      <xdr:colOff>149225</xdr:colOff>
      <xdr:row>5</xdr:row>
      <xdr:rowOff>50915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94407" y="107497"/>
          <a:ext cx="1237343" cy="10927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4064001</xdr:colOff>
      <xdr:row>1</xdr:row>
      <xdr:rowOff>56242</xdr:rowOff>
    </xdr:from>
    <xdr:to>
      <xdr:col>9</xdr:col>
      <xdr:colOff>596901</xdr:colOff>
      <xdr:row>5</xdr:row>
      <xdr:rowOff>88900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4064001" y="259442"/>
          <a:ext cx="7797800" cy="997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2.2.3    INGRESOS DEL PRESUPUESTO DEL GOBIERNO CENTRAL (BASE CAJA)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257300"/>
          <a:ext cx="1279207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283289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163286</xdr:rowOff>
    </xdr:from>
    <xdr:to>
      <xdr:col>0</xdr:col>
      <xdr:colOff>1088573</xdr:colOff>
      <xdr:row>5</xdr:row>
      <xdr:rowOff>108857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963386"/>
          <a:ext cx="1088573" cy="28847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473982</xdr:colOff>
      <xdr:row>0</xdr:row>
      <xdr:rowOff>107497</xdr:rowOff>
    </xdr:from>
    <xdr:to>
      <xdr:col>11</xdr:col>
      <xdr:colOff>44450</xdr:colOff>
      <xdr:row>5</xdr:row>
      <xdr:rowOff>63615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94407" y="107497"/>
          <a:ext cx="1237343" cy="10927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3886201</xdr:colOff>
      <xdr:row>1</xdr:row>
      <xdr:rowOff>56242</xdr:rowOff>
    </xdr:from>
    <xdr:to>
      <xdr:col>9</xdr:col>
      <xdr:colOff>419101</xdr:colOff>
      <xdr:row>5</xdr:row>
      <xdr:rowOff>88900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3886201" y="256267"/>
          <a:ext cx="7553325" cy="975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2.2.4   EGRESOS DEL PRESUPUESTO DEL GOBIERNO CENTRAL (BASE CAJA)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257300"/>
          <a:ext cx="1279207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283289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163286</xdr:rowOff>
    </xdr:from>
    <xdr:to>
      <xdr:col>0</xdr:col>
      <xdr:colOff>1088573</xdr:colOff>
      <xdr:row>5</xdr:row>
      <xdr:rowOff>108857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963386"/>
          <a:ext cx="1088573" cy="28847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showFormulas="1" showGridLines="0" tabSelected="1" zoomScaleNormal="100" workbookViewId="0">
      <selection activeCell="A7" sqref="A7"/>
    </sheetView>
  </sheetViews>
  <sheetFormatPr baseColWidth="10" defaultRowHeight="15" customHeight="1" x14ac:dyDescent="0.2"/>
  <cols>
    <col min="1" max="1" width="5.625" style="2" customWidth="1"/>
    <col min="2" max="2" width="3.5" style="2" customWidth="1"/>
    <col min="3" max="3" width="38.625" style="2" customWidth="1"/>
    <col min="4" max="4" width="13.375" style="2" customWidth="1"/>
    <col min="5" max="5" width="2.375" style="2" customWidth="1"/>
    <col min="6" max="6" width="2.25" style="2" customWidth="1"/>
    <col min="7" max="7" width="3" style="2" customWidth="1"/>
    <col min="8" max="8" width="2.5" style="2" customWidth="1"/>
    <col min="9" max="9" width="9.125" style="2" customWidth="1"/>
    <col min="10" max="16384" width="11" style="2"/>
  </cols>
  <sheetData>
    <row r="1" spans="1:11" ht="15" customHeight="1" x14ac:dyDescent="0.25">
      <c r="A1" s="155"/>
      <c r="B1" s="155"/>
      <c r="C1" s="155"/>
      <c r="D1" s="155"/>
      <c r="E1" s="155"/>
      <c r="F1" s="155"/>
      <c r="G1" s="155"/>
      <c r="H1" s="155"/>
      <c r="I1" s="155"/>
      <c r="J1" s="155"/>
      <c r="K1" s="155"/>
    </row>
    <row r="2" spans="1:11" ht="2.25" customHeight="1" x14ac:dyDescent="0.25">
      <c r="A2" s="155"/>
      <c r="B2" s="155"/>
      <c r="C2" s="155"/>
      <c r="D2" s="155"/>
      <c r="E2" s="155"/>
      <c r="F2" s="155"/>
      <c r="G2" s="155"/>
      <c r="H2" s="155"/>
      <c r="I2" s="155"/>
      <c r="J2" s="155"/>
      <c r="K2" s="155"/>
    </row>
    <row r="3" spans="1:11" ht="15" customHeight="1" x14ac:dyDescent="0.25">
      <c r="A3" s="155"/>
      <c r="B3" s="155"/>
      <c r="C3" s="155"/>
      <c r="D3" s="155"/>
      <c r="E3" s="155"/>
      <c r="F3" s="155"/>
      <c r="G3" s="155"/>
      <c r="H3" s="155"/>
      <c r="I3" s="155"/>
      <c r="J3" s="155"/>
      <c r="K3" s="155"/>
    </row>
    <row r="4" spans="1:11" ht="15" customHeight="1" x14ac:dyDescent="0.25">
      <c r="A4" s="155"/>
      <c r="B4" s="155"/>
      <c r="C4" s="155"/>
      <c r="D4" s="155"/>
      <c r="E4" s="155"/>
      <c r="F4" s="155"/>
      <c r="G4" s="155"/>
      <c r="H4" s="155"/>
      <c r="I4" s="155"/>
      <c r="J4" s="155"/>
      <c r="K4" s="155"/>
    </row>
    <row r="5" spans="1:11" ht="34.5" customHeight="1" x14ac:dyDescent="0.25">
      <c r="A5" s="155"/>
      <c r="B5" s="155"/>
      <c r="C5" s="155"/>
      <c r="D5" s="155"/>
      <c r="E5" s="155"/>
      <c r="F5" s="155"/>
      <c r="G5" s="155"/>
      <c r="H5" s="155"/>
      <c r="I5" s="155"/>
      <c r="J5" s="155"/>
      <c r="K5" s="155"/>
    </row>
    <row r="6" spans="1:11" ht="15" customHeight="1" x14ac:dyDescent="0.25">
      <c r="A6" s="155"/>
      <c r="B6" s="155"/>
      <c r="C6" s="155"/>
      <c r="D6" s="155"/>
      <c r="E6" s="155"/>
      <c r="F6" s="155"/>
      <c r="G6" s="155"/>
      <c r="H6" s="155"/>
      <c r="I6" s="155"/>
      <c r="J6" s="155"/>
      <c r="K6" s="155"/>
    </row>
    <row r="7" spans="1:11" ht="15" customHeight="1" x14ac:dyDescent="0.25">
      <c r="A7" s="19" t="s">
        <v>97</v>
      </c>
      <c r="B7" s="20"/>
      <c r="C7" s="20"/>
      <c r="D7" s="20"/>
      <c r="E7" s="63"/>
      <c r="F7" s="63"/>
      <c r="G7" s="63"/>
      <c r="H7" s="64"/>
      <c r="I7" s="64"/>
      <c r="J7" s="64"/>
      <c r="K7" s="65"/>
    </row>
    <row r="8" spans="1:11" ht="15" customHeight="1" x14ac:dyDescent="0.25">
      <c r="A8" s="4" t="s">
        <v>98</v>
      </c>
      <c r="B8" s="1"/>
      <c r="C8" s="1"/>
      <c r="D8" s="3" t="s">
        <v>191</v>
      </c>
      <c r="E8" s="66"/>
      <c r="F8" s="66"/>
      <c r="G8" s="66"/>
      <c r="H8" s="65"/>
      <c r="I8" s="65"/>
      <c r="J8" s="67"/>
      <c r="K8" s="65"/>
    </row>
    <row r="9" spans="1:11" ht="15" customHeight="1" x14ac:dyDescent="0.25">
      <c r="A9" s="149" t="s">
        <v>99</v>
      </c>
      <c r="B9" s="149"/>
      <c r="C9" s="20"/>
      <c r="D9" s="20"/>
      <c r="E9" s="63"/>
      <c r="F9" s="63"/>
      <c r="G9" s="63"/>
      <c r="H9" s="64"/>
      <c r="I9" s="64"/>
      <c r="J9" s="64"/>
      <c r="K9" s="65"/>
    </row>
    <row r="10" spans="1:11" ht="15" customHeight="1" x14ac:dyDescent="0.25">
      <c r="A10" s="1"/>
      <c r="B10" s="1"/>
      <c r="C10" s="1"/>
      <c r="D10" s="1"/>
      <c r="E10" s="66"/>
      <c r="F10" s="66"/>
      <c r="G10" s="66"/>
      <c r="H10" s="65"/>
      <c r="I10" s="65"/>
      <c r="J10" s="65"/>
      <c r="K10" s="65"/>
    </row>
    <row r="11" spans="1:11" ht="15" customHeight="1" x14ac:dyDescent="0.25">
      <c r="A11" s="21"/>
      <c r="B11" s="22">
        <v>2.2000000000000002</v>
      </c>
      <c r="C11" s="22" t="s">
        <v>107</v>
      </c>
      <c r="D11" s="22"/>
      <c r="E11" s="68"/>
      <c r="F11" s="68"/>
      <c r="G11" s="68"/>
      <c r="H11" s="68"/>
      <c r="I11" s="42"/>
      <c r="J11" s="65"/>
      <c r="K11" s="65"/>
    </row>
    <row r="12" spans="1:11" ht="15" customHeight="1" x14ac:dyDescent="0.25">
      <c r="A12" s="21"/>
      <c r="B12" s="24" t="s">
        <v>108</v>
      </c>
      <c r="C12" s="22" t="s">
        <v>135</v>
      </c>
      <c r="D12" s="22"/>
      <c r="E12" s="68"/>
      <c r="F12" s="68"/>
      <c r="G12" s="68"/>
      <c r="H12" s="68"/>
      <c r="I12" s="42"/>
      <c r="J12" s="65"/>
      <c r="K12" s="65"/>
    </row>
    <row r="13" spans="1:11" ht="15" customHeight="1" x14ac:dyDescent="0.25">
      <c r="A13" s="21"/>
      <c r="B13" s="24" t="s">
        <v>109</v>
      </c>
      <c r="C13" s="22" t="s">
        <v>136</v>
      </c>
      <c r="D13" s="22"/>
      <c r="E13" s="68"/>
      <c r="F13" s="68"/>
      <c r="G13" s="68"/>
      <c r="H13" s="68"/>
      <c r="I13" s="42"/>
      <c r="J13" s="65"/>
      <c r="K13" s="65"/>
    </row>
    <row r="14" spans="1:11" ht="15" customHeight="1" x14ac:dyDescent="0.25">
      <c r="A14" s="21"/>
      <c r="B14" s="23"/>
      <c r="C14" s="22" t="s">
        <v>100</v>
      </c>
      <c r="D14" s="22"/>
      <c r="E14" s="68"/>
      <c r="F14" s="68"/>
      <c r="G14" s="68"/>
      <c r="H14" s="68"/>
      <c r="I14" s="42"/>
      <c r="J14" s="65"/>
      <c r="K14" s="65"/>
    </row>
    <row r="15" spans="1:11" ht="15" customHeight="1" x14ac:dyDescent="0.25">
      <c r="A15" s="21"/>
      <c r="B15" s="24" t="s">
        <v>110</v>
      </c>
      <c r="C15" s="22" t="s">
        <v>101</v>
      </c>
      <c r="D15" s="22"/>
      <c r="E15" s="68"/>
      <c r="F15" s="68"/>
      <c r="G15" s="68"/>
      <c r="H15" s="68"/>
      <c r="I15" s="42"/>
      <c r="J15" s="65"/>
      <c r="K15" s="65"/>
    </row>
    <row r="16" spans="1:11" ht="15" customHeight="1" x14ac:dyDescent="0.25">
      <c r="A16" s="25"/>
      <c r="B16" s="24" t="s">
        <v>111</v>
      </c>
      <c r="C16" s="22" t="s">
        <v>114</v>
      </c>
      <c r="D16" s="22"/>
      <c r="E16" s="68"/>
      <c r="F16" s="68"/>
      <c r="G16" s="68"/>
      <c r="H16" s="68"/>
      <c r="I16" s="42"/>
      <c r="J16" s="65"/>
      <c r="K16" s="65"/>
    </row>
    <row r="17" spans="1:11" ht="15" customHeight="1" x14ac:dyDescent="0.25">
      <c r="A17" s="1"/>
      <c r="B17" s="1"/>
      <c r="C17" s="1"/>
      <c r="D17" s="1"/>
      <c r="E17" s="66"/>
      <c r="F17" s="66"/>
      <c r="G17" s="66"/>
      <c r="H17" s="65"/>
      <c r="I17" s="65"/>
      <c r="J17" s="65"/>
      <c r="K17" s="65"/>
    </row>
    <row r="18" spans="1:11" ht="15" customHeight="1" x14ac:dyDescent="0.25">
      <c r="A18" s="1"/>
      <c r="B18" s="1"/>
      <c r="C18" s="1"/>
      <c r="D18" s="1"/>
      <c r="E18" s="66"/>
      <c r="F18" s="66"/>
      <c r="G18" s="66"/>
      <c r="H18" s="65"/>
      <c r="I18" s="65"/>
      <c r="J18" s="65"/>
      <c r="K18" s="65"/>
    </row>
    <row r="19" spans="1:11" ht="15" customHeight="1" x14ac:dyDescent="0.25">
      <c r="A19" s="1"/>
      <c r="B19" s="1"/>
      <c r="C19" s="1"/>
      <c r="D19" s="1"/>
      <c r="E19" s="66"/>
      <c r="F19" s="66"/>
      <c r="G19" s="66"/>
      <c r="H19" s="65"/>
      <c r="I19" s="65"/>
      <c r="J19" s="65"/>
      <c r="K19" s="65"/>
    </row>
    <row r="20" spans="1:11" ht="15" customHeight="1" x14ac:dyDescent="0.2">
      <c r="E20" s="65"/>
      <c r="F20" s="65"/>
      <c r="G20" s="65"/>
      <c r="H20" s="65"/>
      <c r="I20" s="65"/>
      <c r="J20" s="65"/>
      <c r="K20" s="65"/>
    </row>
    <row r="21" spans="1:11" ht="15" customHeight="1" x14ac:dyDescent="0.2">
      <c r="E21" s="65"/>
      <c r="F21" s="65"/>
      <c r="G21" s="65"/>
      <c r="H21" s="65"/>
      <c r="I21" s="65"/>
      <c r="J21" s="65"/>
      <c r="K21" s="65"/>
    </row>
    <row r="22" spans="1:11" ht="15" customHeight="1" x14ac:dyDescent="0.2">
      <c r="E22" s="65"/>
      <c r="F22" s="65"/>
      <c r="G22" s="65"/>
      <c r="H22" s="65"/>
      <c r="I22" s="65"/>
      <c r="J22" s="65"/>
      <c r="K22" s="65"/>
    </row>
  </sheetData>
  <mergeCells count="1">
    <mergeCell ref="A9:B9"/>
  </mergeCells>
  <phoneticPr fontId="0" type="noConversion"/>
  <hyperlinks>
    <hyperlink ref="B12" location="'2.2.1'!A1" display="2.2.1"/>
    <hyperlink ref="B13" location="'2.2.2'!A1" display="2.2.2"/>
    <hyperlink ref="B15" location="'2.2.3'!A1" display="2.2.3"/>
    <hyperlink ref="B16" location="'2.2.4'!A1" display="2.2.4"/>
  </hyperlinks>
  <pageMargins left="0.74803149606299213" right="0.74803149606299213" top="0.98425196850393704" bottom="0.98425196850393704" header="0" footer="0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B8" transitionEvaluation="1">
    <pageSetUpPr fitToPage="1"/>
  </sheetPr>
  <dimension ref="A1:IB49"/>
  <sheetViews>
    <sheetView showGridLines="0" zoomScale="75" zoomScaleNormal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L6" sqref="A1:L6"/>
    </sheetView>
  </sheetViews>
  <sheetFormatPr baseColWidth="10" defaultColWidth="14.625" defaultRowHeight="12.75" x14ac:dyDescent="0.2"/>
  <cols>
    <col min="1" max="1" width="51.625" style="5" customWidth="1"/>
    <col min="2" max="10" width="11.625" style="60" customWidth="1"/>
    <col min="11" max="11" width="11.625" style="5" customWidth="1"/>
    <col min="12" max="12" width="10.125" style="5" bestFit="1" customWidth="1"/>
    <col min="13" max="16384" width="14.625" style="5"/>
  </cols>
  <sheetData>
    <row r="1" spans="1:14" ht="15.75" x14ac:dyDescent="0.25">
      <c r="A1" s="156"/>
      <c r="B1" s="157"/>
      <c r="C1" s="157"/>
      <c r="D1" s="157"/>
      <c r="E1" s="157"/>
      <c r="F1" s="3"/>
      <c r="G1" s="3"/>
      <c r="H1" s="3"/>
      <c r="I1" s="158"/>
      <c r="J1" s="158"/>
      <c r="K1" s="158"/>
      <c r="L1" s="158"/>
    </row>
    <row r="2" spans="1:14" ht="15.75" x14ac:dyDescent="0.25">
      <c r="A2" s="158"/>
      <c r="B2" s="157"/>
      <c r="C2" s="157"/>
      <c r="D2" s="157"/>
      <c r="E2" s="157"/>
      <c r="F2" s="3"/>
      <c r="G2" s="3"/>
      <c r="H2" s="3"/>
      <c r="I2" s="158"/>
      <c r="J2" s="158"/>
      <c r="K2" s="158"/>
      <c r="L2" s="158"/>
    </row>
    <row r="3" spans="1:14" ht="15.75" x14ac:dyDescent="0.25">
      <c r="A3" s="159"/>
      <c r="B3" s="159"/>
      <c r="C3" s="159"/>
      <c r="D3" s="159"/>
      <c r="E3" s="159"/>
      <c r="F3" s="3"/>
      <c r="G3" s="3"/>
      <c r="H3" s="3"/>
      <c r="I3" s="158"/>
      <c r="J3" s="158"/>
      <c r="K3" s="158"/>
      <c r="L3" s="158"/>
    </row>
    <row r="4" spans="1:14" ht="15.75" x14ac:dyDescent="0.25">
      <c r="A4" s="159"/>
      <c r="B4" s="159"/>
      <c r="C4" s="159"/>
      <c r="D4" s="159"/>
      <c r="E4" s="159"/>
      <c r="F4" s="3"/>
      <c r="G4" s="3"/>
      <c r="H4" s="3"/>
      <c r="I4" s="158"/>
      <c r="J4" s="158"/>
      <c r="K4" s="158"/>
      <c r="L4" s="158"/>
      <c r="N4" s="140"/>
    </row>
    <row r="5" spans="1:14" ht="27" customHeight="1" x14ac:dyDescent="0.25">
      <c r="A5" s="160"/>
      <c r="B5" s="159"/>
      <c r="C5" s="159"/>
      <c r="D5" s="159"/>
      <c r="E5" s="159"/>
      <c r="F5" s="3"/>
      <c r="G5" s="3"/>
      <c r="H5" s="3"/>
      <c r="I5" s="158"/>
      <c r="J5" s="158"/>
      <c r="K5" s="158"/>
      <c r="L5" s="158"/>
      <c r="N5" s="141"/>
    </row>
    <row r="6" spans="1:14" ht="15.75" x14ac:dyDescent="0.25">
      <c r="A6" s="3"/>
      <c r="B6" s="3"/>
      <c r="C6" s="3"/>
      <c r="D6" s="3"/>
      <c r="E6" s="3"/>
      <c r="F6" s="3"/>
      <c r="G6" s="3"/>
      <c r="H6" s="3"/>
      <c r="I6" s="158"/>
      <c r="J6" s="158"/>
      <c r="K6" s="158"/>
      <c r="L6" s="158"/>
    </row>
    <row r="7" spans="1:14" ht="15.75" x14ac:dyDescent="0.25">
      <c r="A7" s="40" t="s">
        <v>0</v>
      </c>
      <c r="B7" s="56" t="s">
        <v>168</v>
      </c>
      <c r="C7" s="56" t="s">
        <v>169</v>
      </c>
      <c r="D7" s="56" t="s">
        <v>170</v>
      </c>
      <c r="E7" s="56" t="s">
        <v>171</v>
      </c>
      <c r="F7" s="56" t="s">
        <v>172</v>
      </c>
      <c r="G7" s="56" t="s">
        <v>173</v>
      </c>
      <c r="H7" s="56" t="s">
        <v>174</v>
      </c>
      <c r="I7" s="56" t="s">
        <v>175</v>
      </c>
      <c r="J7" s="56" t="s">
        <v>176</v>
      </c>
      <c r="K7" s="56" t="s">
        <v>187</v>
      </c>
    </row>
    <row r="8" spans="1:14" x14ac:dyDescent="0.2">
      <c r="A8" s="41"/>
      <c r="J8" s="5"/>
    </row>
    <row r="9" spans="1:14" s="7" customFormat="1" ht="30.75" customHeight="1" x14ac:dyDescent="0.2">
      <c r="A9" s="76" t="s">
        <v>129</v>
      </c>
      <c r="B9" s="91">
        <v>17670.272453310001</v>
      </c>
      <c r="C9" s="91">
        <v>18971.647728560001</v>
      </c>
      <c r="D9" s="91">
        <v>20767.02199239</v>
      </c>
      <c r="E9" s="92">
        <v>18927.262286280002</v>
      </c>
      <c r="F9" s="92">
        <v>20115.938551720003</v>
      </c>
      <c r="G9" s="92">
        <v>17673.26246392</v>
      </c>
      <c r="H9" s="93">
        <v>17326.108779909995</v>
      </c>
      <c r="I9" s="132">
        <v>19243.873586139998</v>
      </c>
      <c r="J9" s="136">
        <v>18723.585800219997</v>
      </c>
      <c r="K9" s="136">
        <v>14345.352498369999</v>
      </c>
    </row>
    <row r="10" spans="1:14" x14ac:dyDescent="0.2">
      <c r="A10" s="59"/>
      <c r="B10" s="94"/>
      <c r="C10" s="95"/>
      <c r="D10" s="95"/>
      <c r="K10" s="60"/>
    </row>
    <row r="11" spans="1:14" x14ac:dyDescent="0.2">
      <c r="A11" s="77" t="s">
        <v>1</v>
      </c>
      <c r="B11" s="96">
        <v>10249.322429029999</v>
      </c>
      <c r="C11" s="96">
        <v>12718.011028839999</v>
      </c>
      <c r="D11" s="96">
        <v>14492.586864109999</v>
      </c>
      <c r="E11" s="61">
        <v>15318.26826662</v>
      </c>
      <c r="F11" s="61">
        <v>16863.21835078</v>
      </c>
      <c r="G11" s="61">
        <v>15044.96856313</v>
      </c>
      <c r="H11" s="61">
        <v>15010.819819569999</v>
      </c>
      <c r="I11" s="61">
        <v>16305.812970319999</v>
      </c>
      <c r="J11" s="61">
        <v>15683.075393429999</v>
      </c>
      <c r="K11" s="61">
        <v>13155.080518229999</v>
      </c>
    </row>
    <row r="12" spans="1:14" x14ac:dyDescent="0.2">
      <c r="A12" s="77" t="s">
        <v>2</v>
      </c>
      <c r="B12" s="96">
        <v>7182.4108665300009</v>
      </c>
      <c r="C12" s="96">
        <v>6064.2964344499987</v>
      </c>
      <c r="D12" s="96">
        <v>6038.8573430599999</v>
      </c>
      <c r="E12" s="61">
        <v>2261.1470245599999</v>
      </c>
      <c r="F12" s="61">
        <v>2842.3596344900002</v>
      </c>
      <c r="G12" s="61">
        <v>2132.8115637599999</v>
      </c>
      <c r="H12" s="61">
        <v>1754.8460526600002</v>
      </c>
      <c r="I12" s="61">
        <v>2208.4851659800001</v>
      </c>
      <c r="J12" s="61">
        <v>2449.4500626800004</v>
      </c>
      <c r="K12" s="61">
        <v>626.1175838700002</v>
      </c>
    </row>
    <row r="13" spans="1:14" x14ac:dyDescent="0.2">
      <c r="A13" s="77" t="s">
        <v>3</v>
      </c>
      <c r="B13" s="96">
        <v>163.88052428</v>
      </c>
      <c r="C13" s="96">
        <v>107.46888858999999</v>
      </c>
      <c r="D13" s="96">
        <v>171.24796578999999</v>
      </c>
      <c r="E13" s="61">
        <v>1298.5717167599998</v>
      </c>
      <c r="F13" s="61">
        <v>341.02270256999998</v>
      </c>
      <c r="G13" s="61">
        <v>408.53393750999999</v>
      </c>
      <c r="H13" s="61">
        <v>422.48374316999997</v>
      </c>
      <c r="I13" s="61">
        <v>524.64991319000001</v>
      </c>
      <c r="J13" s="61">
        <v>445.59768584000005</v>
      </c>
      <c r="K13" s="61">
        <v>503.17752038999998</v>
      </c>
    </row>
    <row r="14" spans="1:14" x14ac:dyDescent="0.2">
      <c r="A14" s="77" t="s">
        <v>4</v>
      </c>
      <c r="B14" s="96">
        <v>0</v>
      </c>
      <c r="C14" s="96">
        <v>0</v>
      </c>
      <c r="D14" s="96">
        <v>0</v>
      </c>
      <c r="E14" s="61">
        <v>0</v>
      </c>
      <c r="F14" s="61">
        <v>40.701885309999987</v>
      </c>
      <c r="G14" s="61">
        <v>58.512414719999953</v>
      </c>
      <c r="H14" s="61">
        <v>91.343668419999943</v>
      </c>
      <c r="I14" s="61">
        <v>130.53479035000001</v>
      </c>
      <c r="J14" s="61">
        <v>97.605226299999956</v>
      </c>
      <c r="K14" s="61">
        <v>52.689623239999996</v>
      </c>
    </row>
    <row r="15" spans="1:14" x14ac:dyDescent="0.2">
      <c r="A15" s="77" t="s">
        <v>5</v>
      </c>
      <c r="B15" s="96">
        <v>74.658633470000012</v>
      </c>
      <c r="C15" s="96">
        <v>81.871376679999997</v>
      </c>
      <c r="D15" s="96">
        <v>64.329819430000001</v>
      </c>
      <c r="E15" s="61">
        <v>49.27527834</v>
      </c>
      <c r="F15" s="61">
        <v>28.635978569999999</v>
      </c>
      <c r="G15" s="61">
        <v>28.435984800000004</v>
      </c>
      <c r="H15" s="61">
        <v>46.615496089999994</v>
      </c>
      <c r="I15" s="61">
        <v>74.390746299999989</v>
      </c>
      <c r="J15" s="61">
        <v>47.857431970000007</v>
      </c>
      <c r="K15" s="61">
        <v>8.2872526399999984</v>
      </c>
    </row>
    <row r="16" spans="1:14" x14ac:dyDescent="0.2">
      <c r="A16" s="78"/>
      <c r="B16" s="95"/>
      <c r="C16" s="95"/>
      <c r="D16" s="95"/>
      <c r="K16" s="60"/>
    </row>
    <row r="17" spans="1:11" ht="22.5" customHeight="1" x14ac:dyDescent="0.2">
      <c r="A17" s="79" t="s">
        <v>112</v>
      </c>
      <c r="B17" s="91">
        <v>18119.822558709999</v>
      </c>
      <c r="C17" s="91">
        <v>20729.710826029001</v>
      </c>
      <c r="D17" s="91">
        <v>24780.862986044005</v>
      </c>
      <c r="E17" s="97">
        <v>26239.471938068426</v>
      </c>
      <c r="F17" s="97">
        <v>21784.372814999999</v>
      </c>
      <c r="G17" s="97">
        <v>23010.52862076</v>
      </c>
      <c r="H17" s="97">
        <v>22942.918780110002</v>
      </c>
      <c r="I17" s="97">
        <v>21893.1429193</v>
      </c>
      <c r="J17" s="97">
        <v>21385.215468190003</v>
      </c>
      <c r="K17" s="97">
        <v>19800.824489730003</v>
      </c>
    </row>
    <row r="18" spans="1:11" s="7" customFormat="1" x14ac:dyDescent="0.2">
      <c r="A18" s="78"/>
      <c r="B18" s="95"/>
      <c r="C18" s="95"/>
      <c r="D18" s="95"/>
      <c r="E18" s="60"/>
      <c r="F18" s="60"/>
      <c r="G18" s="60"/>
      <c r="H18" s="60"/>
      <c r="I18" s="60"/>
      <c r="J18" s="60"/>
      <c r="K18" s="60"/>
    </row>
    <row r="19" spans="1:11" s="7" customFormat="1" ht="31.5" customHeight="1" x14ac:dyDescent="0.2">
      <c r="A19" s="76" t="s">
        <v>113</v>
      </c>
      <c r="B19" s="91">
        <v>-449.55010539999785</v>
      </c>
      <c r="C19" s="91">
        <v>-1758.0630974689993</v>
      </c>
      <c r="D19" s="91">
        <v>-4013.8409936540047</v>
      </c>
      <c r="E19" s="97">
        <v>-7312.2096517884238</v>
      </c>
      <c r="F19" s="97">
        <v>-1668.4342632799962</v>
      </c>
      <c r="G19" s="97">
        <v>-5337.2661568399999</v>
      </c>
      <c r="H19" s="97">
        <v>-5616.8100002000065</v>
      </c>
      <c r="I19" s="97">
        <v>-2649.2693331600021</v>
      </c>
      <c r="J19" s="97">
        <v>-2661.6296679700063</v>
      </c>
      <c r="K19" s="97">
        <v>-5455.4719913600038</v>
      </c>
    </row>
    <row r="20" spans="1:11" x14ac:dyDescent="0.2">
      <c r="A20" s="59"/>
      <c r="B20" s="98"/>
      <c r="C20" s="95"/>
      <c r="D20" s="95"/>
      <c r="K20" s="60"/>
    </row>
    <row r="21" spans="1:11" ht="33" customHeight="1" x14ac:dyDescent="0.2">
      <c r="A21" s="76" t="s">
        <v>120</v>
      </c>
      <c r="B21" s="99">
        <v>449.55523228999982</v>
      </c>
      <c r="C21" s="99">
        <v>1758.0635745899999</v>
      </c>
      <c r="D21" s="99">
        <v>4013.8409936540002</v>
      </c>
      <c r="E21" s="97">
        <v>7312.2096517884202</v>
      </c>
      <c r="F21" s="97">
        <v>1668.4342632800001</v>
      </c>
      <c r="G21" s="97">
        <v>5337.2661568699987</v>
      </c>
      <c r="H21" s="97">
        <v>5616.8100009000027</v>
      </c>
      <c r="I21" s="97">
        <v>2649.2693331599976</v>
      </c>
      <c r="J21" s="97">
        <v>2661.6296679700008</v>
      </c>
      <c r="K21" s="97">
        <f>K23+K33</f>
        <v>5455.4719913600011</v>
      </c>
    </row>
    <row r="22" spans="1:11" x14ac:dyDescent="0.2">
      <c r="A22" s="78" t="s">
        <v>6</v>
      </c>
      <c r="B22" s="100"/>
      <c r="C22" s="95"/>
      <c r="D22" s="95"/>
      <c r="K22" s="60"/>
    </row>
    <row r="23" spans="1:11" s="7" customFormat="1" x14ac:dyDescent="0.2">
      <c r="A23" s="80" t="s">
        <v>7</v>
      </c>
      <c r="B23" s="101">
        <v>1265.3052322899998</v>
      </c>
      <c r="C23" s="101">
        <v>2322.3135745899995</v>
      </c>
      <c r="D23" s="101">
        <v>3688.8511630100002</v>
      </c>
      <c r="E23" s="102">
        <v>7561.2631426199987</v>
      </c>
      <c r="F23" s="102">
        <v>2051.756878539999</v>
      </c>
      <c r="G23" s="102">
        <v>6876.7162576499995</v>
      </c>
      <c r="H23" s="102">
        <v>5246.8209571000025</v>
      </c>
      <c r="I23" s="102">
        <v>2731.8130407199997</v>
      </c>
      <c r="J23" s="102">
        <v>4312.7798870499992</v>
      </c>
      <c r="K23" s="102">
        <f>K25+K29</f>
        <v>6329.0599610000008</v>
      </c>
    </row>
    <row r="24" spans="1:11" x14ac:dyDescent="0.2">
      <c r="A24" s="59"/>
      <c r="B24" s="98"/>
      <c r="C24" s="98"/>
      <c r="D24" s="98"/>
      <c r="K24" s="60"/>
    </row>
    <row r="25" spans="1:11" s="7" customFormat="1" x14ac:dyDescent="0.2">
      <c r="A25" s="77" t="s">
        <v>8</v>
      </c>
      <c r="B25" s="96">
        <v>-117.20067715999994</v>
      </c>
      <c r="C25" s="96">
        <v>1647.7271585799995</v>
      </c>
      <c r="D25" s="96">
        <v>1218.93927156</v>
      </c>
      <c r="E25" s="61">
        <v>2062.7295938399989</v>
      </c>
      <c r="F25" s="61">
        <v>-823.15480149000018</v>
      </c>
      <c r="G25" s="61">
        <v>3793.5716929499999</v>
      </c>
      <c r="H25" s="61">
        <v>6594.3554887200016</v>
      </c>
      <c r="I25" s="61">
        <v>1944.8056812200002</v>
      </c>
      <c r="J25" s="61">
        <v>3010.6907791400004</v>
      </c>
      <c r="K25" s="61">
        <f>K26-K27</f>
        <v>1482.2712600400005</v>
      </c>
    </row>
    <row r="26" spans="1:11" x14ac:dyDescent="0.2">
      <c r="A26" s="77" t="s">
        <v>161</v>
      </c>
      <c r="B26" s="96">
        <v>595.22331188999999</v>
      </c>
      <c r="C26" s="96">
        <v>2129.99667967</v>
      </c>
      <c r="D26" s="96">
        <v>2220.64301922</v>
      </c>
      <c r="E26" s="61">
        <v>4019.9625165099987</v>
      </c>
      <c r="F26" s="61">
        <v>1222.8128156499999</v>
      </c>
      <c r="G26" s="61">
        <v>6961.6731976600004</v>
      </c>
      <c r="H26" s="61">
        <v>9814.9041594800019</v>
      </c>
      <c r="I26" s="61">
        <v>3716.86947667</v>
      </c>
      <c r="J26" s="61">
        <v>6124.5497899900001</v>
      </c>
      <c r="K26" s="61">
        <v>3400.6266996700006</v>
      </c>
    </row>
    <row r="27" spans="1:11" x14ac:dyDescent="0.2">
      <c r="A27" s="77" t="s">
        <v>104</v>
      </c>
      <c r="B27" s="96">
        <v>712.42398904999993</v>
      </c>
      <c r="C27" s="96">
        <v>482.26952109000013</v>
      </c>
      <c r="D27" s="96">
        <v>1001.7037476600001</v>
      </c>
      <c r="E27" s="61">
        <v>1957.2329226699999</v>
      </c>
      <c r="F27" s="61">
        <v>2045.9676171400001</v>
      </c>
      <c r="G27" s="61">
        <v>3168.1015047100004</v>
      </c>
      <c r="H27" s="61">
        <v>3220.5486707600003</v>
      </c>
      <c r="I27" s="61">
        <v>1772.0637954499998</v>
      </c>
      <c r="J27" s="61">
        <v>3113.8590108499998</v>
      </c>
      <c r="K27" s="61">
        <v>1918.3554396300001</v>
      </c>
    </row>
    <row r="28" spans="1:11" x14ac:dyDescent="0.2">
      <c r="A28" s="59"/>
      <c r="B28" s="98"/>
      <c r="C28" s="98"/>
      <c r="D28" s="98"/>
      <c r="K28" s="60"/>
    </row>
    <row r="29" spans="1:11" s="7" customFormat="1" x14ac:dyDescent="0.2">
      <c r="A29" s="77" t="s">
        <v>9</v>
      </c>
      <c r="B29" s="96">
        <v>1382.5059094499998</v>
      </c>
      <c r="C29" s="96">
        <v>674.58641600999999</v>
      </c>
      <c r="D29" s="96">
        <v>2469.9118914500004</v>
      </c>
      <c r="E29" s="61">
        <v>5498.5335487800003</v>
      </c>
      <c r="F29" s="61">
        <v>2874.9116800299994</v>
      </c>
      <c r="G29" s="61">
        <v>3083.1445646999996</v>
      </c>
      <c r="H29" s="61">
        <v>-1347.5345316199996</v>
      </c>
      <c r="I29" s="61">
        <v>787.00735949999944</v>
      </c>
      <c r="J29" s="61">
        <v>1302.0891079099993</v>
      </c>
      <c r="K29" s="61">
        <f>K30-K31</f>
        <v>4846.7887009599999</v>
      </c>
    </row>
    <row r="30" spans="1:11" x14ac:dyDescent="0.2">
      <c r="A30" s="77" t="s">
        <v>177</v>
      </c>
      <c r="B30" s="96">
        <v>2341.39222793</v>
      </c>
      <c r="C30" s="96">
        <v>1715.757838</v>
      </c>
      <c r="D30" s="96">
        <v>3576.7207225699999</v>
      </c>
      <c r="E30" s="61">
        <v>7114.89034851</v>
      </c>
      <c r="F30" s="61">
        <v>6417.8976058899998</v>
      </c>
      <c r="G30" s="61">
        <v>6118.2373230499998</v>
      </c>
      <c r="H30" s="61">
        <v>2380.2104305100002</v>
      </c>
      <c r="I30" s="61">
        <v>4257.3597927199999</v>
      </c>
      <c r="J30" s="61">
        <v>4243.6627934699991</v>
      </c>
      <c r="K30" s="61">
        <v>7576.01402039</v>
      </c>
    </row>
    <row r="31" spans="1:11" x14ac:dyDescent="0.2">
      <c r="A31" s="77" t="s">
        <v>163</v>
      </c>
      <c r="B31" s="96">
        <v>958.88631848000011</v>
      </c>
      <c r="C31" s="96">
        <v>1041.17142199</v>
      </c>
      <c r="D31" s="96">
        <v>1106.8088311199999</v>
      </c>
      <c r="E31" s="61">
        <v>1616.3567997299999</v>
      </c>
      <c r="F31" s="61">
        <v>3542.9859258600004</v>
      </c>
      <c r="G31" s="61">
        <v>3035.0927583500002</v>
      </c>
      <c r="H31" s="61">
        <v>3727.7449621299997</v>
      </c>
      <c r="I31" s="61">
        <v>3470.3524332200004</v>
      </c>
      <c r="J31" s="61">
        <v>2941.5736855599998</v>
      </c>
      <c r="K31" s="61">
        <v>2729.2253194299997</v>
      </c>
    </row>
    <row r="32" spans="1:11" x14ac:dyDescent="0.2">
      <c r="A32" s="59"/>
      <c r="B32" s="100"/>
      <c r="C32" s="95"/>
      <c r="D32" s="95"/>
      <c r="K32" s="60"/>
    </row>
    <row r="33" spans="1:236" x14ac:dyDescent="0.2">
      <c r="A33" s="80" t="s">
        <v>10</v>
      </c>
      <c r="B33" s="150">
        <v>-815.75</v>
      </c>
      <c r="C33" s="150">
        <v>-564.25</v>
      </c>
      <c r="D33" s="150">
        <v>324.98983064399903</v>
      </c>
      <c r="E33" s="151">
        <v>-249.05349083156901</v>
      </c>
      <c r="F33" s="151">
        <v>-383.32261526000002</v>
      </c>
      <c r="G33" s="151">
        <v>-1539.4501007800009</v>
      </c>
      <c r="H33" s="151">
        <v>369.98904710000261</v>
      </c>
      <c r="I33" s="151">
        <v>-82.543707560002105</v>
      </c>
      <c r="J33" s="151">
        <v>-1651.1502190799984</v>
      </c>
      <c r="K33" s="151">
        <f>K36-K37</f>
        <v>-873.58796963999998</v>
      </c>
    </row>
    <row r="34" spans="1:236" s="7" customFormat="1" x14ac:dyDescent="0.2">
      <c r="A34" s="80" t="s">
        <v>11</v>
      </c>
      <c r="B34" s="150"/>
      <c r="C34" s="150"/>
      <c r="D34" s="150"/>
      <c r="E34" s="151"/>
      <c r="F34" s="151"/>
      <c r="G34" s="151"/>
      <c r="H34" s="151"/>
      <c r="I34" s="151"/>
      <c r="J34" s="151"/>
      <c r="K34" s="151"/>
    </row>
    <row r="35" spans="1:236" x14ac:dyDescent="0.2">
      <c r="A35" s="59"/>
      <c r="B35" s="98"/>
      <c r="C35" s="98"/>
      <c r="D35" s="98"/>
      <c r="K35" s="60"/>
    </row>
    <row r="36" spans="1:236" x14ac:dyDescent="0.2">
      <c r="A36" s="77" t="s">
        <v>12</v>
      </c>
      <c r="B36" s="103">
        <v>0</v>
      </c>
      <c r="C36" s="103">
        <v>0</v>
      </c>
      <c r="D36" s="103">
        <v>0</v>
      </c>
      <c r="E36" s="61">
        <v>0</v>
      </c>
      <c r="F36" s="61">
        <v>0</v>
      </c>
      <c r="G36" s="61">
        <v>0</v>
      </c>
      <c r="H36" s="61">
        <v>0</v>
      </c>
      <c r="I36" s="61">
        <v>0</v>
      </c>
      <c r="J36" s="61">
        <v>0</v>
      </c>
      <c r="K36" s="61">
        <v>0</v>
      </c>
    </row>
    <row r="37" spans="1:236" x14ac:dyDescent="0.2">
      <c r="A37" s="77" t="s">
        <v>13</v>
      </c>
      <c r="B37" s="103">
        <v>815.75</v>
      </c>
      <c r="C37" s="103">
        <v>564.25</v>
      </c>
      <c r="D37" s="103">
        <v>-324.98983064399903</v>
      </c>
      <c r="E37" s="61">
        <v>249.05349083156901</v>
      </c>
      <c r="F37" s="61">
        <v>383.32261526000002</v>
      </c>
      <c r="G37" s="61">
        <v>1539.4501007800009</v>
      </c>
      <c r="H37" s="61">
        <v>-369.98904710000301</v>
      </c>
      <c r="I37" s="61">
        <v>82.543707560002105</v>
      </c>
      <c r="J37" s="61">
        <v>1651.1502190799986</v>
      </c>
      <c r="K37" s="61">
        <v>873.58796963999998</v>
      </c>
    </row>
    <row r="38" spans="1:236" x14ac:dyDescent="0.2">
      <c r="K38" s="60"/>
    </row>
    <row r="39" spans="1:236" ht="15.75" x14ac:dyDescent="0.25">
      <c r="A39" s="6"/>
      <c r="B39" s="104"/>
      <c r="C39" s="104"/>
      <c r="D39" s="104"/>
      <c r="E39" s="104"/>
      <c r="F39" s="105"/>
      <c r="G39" s="105"/>
      <c r="H39" s="105"/>
      <c r="I39" s="105"/>
      <c r="J39" s="105"/>
      <c r="K39" s="105"/>
    </row>
    <row r="40" spans="1:236" ht="15.75" x14ac:dyDescent="0.25">
      <c r="B40" s="106"/>
      <c r="C40" s="106"/>
      <c r="D40" s="106"/>
      <c r="E40" s="106"/>
      <c r="F40" s="106"/>
      <c r="G40" s="107"/>
      <c r="H40" s="107"/>
      <c r="I40" s="107"/>
      <c r="J40" s="107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</row>
    <row r="41" spans="1:236" x14ac:dyDescent="0.2">
      <c r="A41" s="86" t="s">
        <v>158</v>
      </c>
      <c r="B41" s="108"/>
      <c r="C41" s="109"/>
    </row>
    <row r="42" spans="1:236" x14ac:dyDescent="0.2">
      <c r="A42" s="86" t="s">
        <v>159</v>
      </c>
      <c r="B42" s="108"/>
      <c r="C42" s="109"/>
    </row>
    <row r="43" spans="1:236" x14ac:dyDescent="0.2">
      <c r="A43" s="86" t="s">
        <v>160</v>
      </c>
      <c r="B43" s="108"/>
      <c r="C43" s="109"/>
    </row>
    <row r="44" spans="1:236" x14ac:dyDescent="0.2">
      <c r="A44" s="87" t="s">
        <v>162</v>
      </c>
      <c r="B44" s="108"/>
      <c r="C44" s="109"/>
    </row>
    <row r="45" spans="1:236" x14ac:dyDescent="0.2">
      <c r="A45" s="87" t="s">
        <v>164</v>
      </c>
      <c r="B45" s="108"/>
      <c r="C45" s="109"/>
    </row>
    <row r="46" spans="1:236" x14ac:dyDescent="0.2">
      <c r="A46" s="86" t="s">
        <v>165</v>
      </c>
      <c r="B46" s="108"/>
      <c r="C46" s="109"/>
    </row>
    <row r="47" spans="1:236" x14ac:dyDescent="0.2">
      <c r="A47" s="86" t="s">
        <v>166</v>
      </c>
    </row>
    <row r="48" spans="1:236" x14ac:dyDescent="0.2">
      <c r="A48" s="86" t="s">
        <v>167</v>
      </c>
    </row>
    <row r="49" spans="1:1" x14ac:dyDescent="0.2">
      <c r="A49" s="86" t="s">
        <v>192</v>
      </c>
    </row>
  </sheetData>
  <mergeCells count="10">
    <mergeCell ref="D33:D34"/>
    <mergeCell ref="K33:K34"/>
    <mergeCell ref="C33:C34"/>
    <mergeCell ref="E33:E34"/>
    <mergeCell ref="B33:B34"/>
    <mergeCell ref="J33:J34"/>
    <mergeCell ref="I33:I34"/>
    <mergeCell ref="H33:H34"/>
    <mergeCell ref="G33:G34"/>
    <mergeCell ref="F33:F34"/>
  </mergeCells>
  <phoneticPr fontId="0" type="noConversion"/>
  <printOptions horizontalCentered="1" verticalCentered="1" gridLinesSet="0"/>
  <pageMargins left="0.23622047244094491" right="0.23622047244094491" top="0.74803149606299213" bottom="0.74803149606299213" header="0.31496062992125984" footer="0.31496062992125984"/>
  <pageSetup paperSize="9" scale="55" orientation="portrait" horizontalDpi="180" verticalDpi="18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7"/>
  <sheetViews>
    <sheetView showGridLines="0" zoomScale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7" sqref="A7"/>
    </sheetView>
  </sheetViews>
  <sheetFormatPr baseColWidth="10" defaultColWidth="12.625" defaultRowHeight="12.75" x14ac:dyDescent="0.2"/>
  <cols>
    <col min="1" max="1" width="40.25" style="5" customWidth="1"/>
    <col min="2" max="11" width="12.625" style="5" customWidth="1"/>
    <col min="12" max="12" width="10.125" style="5" bestFit="1" customWidth="1"/>
    <col min="13" max="16384" width="12.625" style="5"/>
  </cols>
  <sheetData>
    <row r="1" spans="1:15" ht="15.75" x14ac:dyDescent="0.25">
      <c r="A1" s="156"/>
      <c r="B1" s="157"/>
      <c r="C1" s="157"/>
      <c r="D1" s="157"/>
      <c r="E1" s="157"/>
      <c r="F1" s="3"/>
      <c r="G1" s="3"/>
      <c r="H1" s="3"/>
      <c r="I1" s="158"/>
      <c r="J1" s="158"/>
      <c r="K1" s="158"/>
      <c r="L1" s="158"/>
    </row>
    <row r="2" spans="1:15" ht="15.75" x14ac:dyDescent="0.25">
      <c r="A2" s="158"/>
      <c r="B2" s="157"/>
      <c r="C2" s="157"/>
      <c r="D2" s="157"/>
      <c r="E2" s="157"/>
      <c r="F2" s="3"/>
      <c r="G2" s="3"/>
      <c r="H2" s="3"/>
      <c r="I2" s="158"/>
      <c r="J2" s="158"/>
      <c r="K2" s="158"/>
      <c r="L2" s="158"/>
    </row>
    <row r="3" spans="1:15" ht="15.75" x14ac:dyDescent="0.25">
      <c r="A3" s="159"/>
      <c r="B3" s="159"/>
      <c r="C3" s="159"/>
      <c r="D3" s="159"/>
      <c r="E3" s="159"/>
      <c r="F3" s="3"/>
      <c r="G3" s="3"/>
      <c r="H3" s="3"/>
      <c r="I3" s="158"/>
      <c r="J3" s="158"/>
      <c r="K3" s="158"/>
      <c r="L3" s="158"/>
      <c r="O3" s="81"/>
    </row>
    <row r="4" spans="1:15" ht="15.75" x14ac:dyDescent="0.25">
      <c r="A4" s="159"/>
      <c r="B4" s="159"/>
      <c r="C4" s="159"/>
      <c r="D4" s="159"/>
      <c r="E4" s="159"/>
      <c r="F4" s="3"/>
      <c r="G4" s="3"/>
      <c r="H4" s="3"/>
      <c r="I4" s="158"/>
      <c r="J4" s="158"/>
      <c r="K4" s="158"/>
      <c r="L4" s="158"/>
      <c r="O4" s="82"/>
    </row>
    <row r="5" spans="1:15" ht="43.5" customHeight="1" x14ac:dyDescent="0.25">
      <c r="A5" s="160"/>
      <c r="B5" s="159"/>
      <c r="C5" s="159"/>
      <c r="D5" s="159"/>
      <c r="E5" s="159"/>
      <c r="F5" s="3"/>
      <c r="G5" s="3"/>
      <c r="H5" s="3"/>
      <c r="I5" s="158"/>
      <c r="J5" s="158"/>
      <c r="K5" s="158"/>
      <c r="L5" s="158"/>
    </row>
    <row r="6" spans="1:15" ht="15.75" x14ac:dyDescent="0.25">
      <c r="A6" s="3"/>
      <c r="B6" s="3"/>
      <c r="C6" s="3"/>
      <c r="D6" s="3"/>
      <c r="E6" s="3"/>
      <c r="F6" s="3"/>
      <c r="G6" s="3"/>
      <c r="H6" s="3"/>
      <c r="I6" s="158"/>
      <c r="J6" s="158"/>
      <c r="K6" s="158"/>
      <c r="L6" s="158"/>
    </row>
    <row r="7" spans="1:15" ht="15.75" x14ac:dyDescent="0.25">
      <c r="A7" s="44" t="s">
        <v>14</v>
      </c>
      <c r="B7" s="47" t="s">
        <v>144</v>
      </c>
      <c r="C7" s="47" t="s">
        <v>145</v>
      </c>
      <c r="D7" s="47" t="s">
        <v>146</v>
      </c>
      <c r="E7" s="47" t="s">
        <v>147</v>
      </c>
      <c r="F7" s="47" t="s">
        <v>148</v>
      </c>
      <c r="G7" s="47" t="s">
        <v>149</v>
      </c>
      <c r="H7" s="47" t="s">
        <v>150</v>
      </c>
      <c r="I7" s="47" t="s">
        <v>152</v>
      </c>
      <c r="J7" s="47" t="s">
        <v>155</v>
      </c>
      <c r="K7" s="47" t="s">
        <v>188</v>
      </c>
    </row>
    <row r="8" spans="1:15" x14ac:dyDescent="0.2">
      <c r="A8" s="41"/>
    </row>
    <row r="9" spans="1:15" x14ac:dyDescent="0.2">
      <c r="A9" s="43" t="s">
        <v>124</v>
      </c>
      <c r="B9" s="70">
        <v>-449.55010539999785</v>
      </c>
      <c r="C9" s="70">
        <v>-1758.0630974689993</v>
      </c>
      <c r="D9" s="70">
        <v>-4013.8409936540047</v>
      </c>
      <c r="E9" s="70">
        <v>-7312.2096517884238</v>
      </c>
      <c r="F9" s="70">
        <v>-1668.4342632799962</v>
      </c>
      <c r="G9" s="70">
        <v>-5337.2661568399999</v>
      </c>
      <c r="H9" s="70">
        <v>-5616.8100002000065</v>
      </c>
      <c r="I9" s="70">
        <v>-2649.2693331600021</v>
      </c>
      <c r="J9" s="70">
        <v>-2661.6296679700063</v>
      </c>
      <c r="K9" s="70">
        <v>-5455.4719913600038</v>
      </c>
    </row>
    <row r="10" spans="1:15" x14ac:dyDescent="0.2">
      <c r="B10" s="71"/>
      <c r="C10" s="71"/>
      <c r="D10" s="71"/>
      <c r="E10" s="71"/>
      <c r="F10" s="71"/>
      <c r="G10" s="71"/>
      <c r="H10" s="71"/>
      <c r="I10" s="71"/>
      <c r="J10" s="71"/>
      <c r="K10" s="71"/>
    </row>
    <row r="11" spans="1:15" x14ac:dyDescent="0.2">
      <c r="A11" s="43" t="s">
        <v>151</v>
      </c>
      <c r="B11" s="72">
        <v>2936.6155398199999</v>
      </c>
      <c r="C11" s="72">
        <v>3845.75451767</v>
      </c>
      <c r="D11" s="72">
        <v>5297.3637417900009</v>
      </c>
      <c r="E11" s="72">
        <v>11134.852865020002</v>
      </c>
      <c r="F11" s="72">
        <v>7640.7104215399995</v>
      </c>
      <c r="G11" s="72">
        <v>13079.91052071</v>
      </c>
      <c r="H11" s="72">
        <v>12195.114589990002</v>
      </c>
      <c r="I11" s="72">
        <v>7974.2292693899999</v>
      </c>
      <c r="J11" s="72">
        <v>10368.212583459999</v>
      </c>
      <c r="K11" s="72">
        <v>10976.640720060001</v>
      </c>
    </row>
    <row r="12" spans="1:15" x14ac:dyDescent="0.2">
      <c r="B12" s="71"/>
      <c r="C12" s="71"/>
      <c r="D12" s="71"/>
      <c r="E12" s="71"/>
      <c r="F12" s="71"/>
      <c r="G12" s="71"/>
      <c r="H12" s="71"/>
      <c r="I12" s="71"/>
      <c r="J12" s="71"/>
      <c r="K12" s="71"/>
    </row>
    <row r="13" spans="1:15" x14ac:dyDescent="0.2">
      <c r="A13" s="61" t="s">
        <v>15</v>
      </c>
      <c r="B13" s="70">
        <v>1671.3103075299998</v>
      </c>
      <c r="C13" s="70">
        <v>1523.4409430799999</v>
      </c>
      <c r="D13" s="70">
        <v>2108.5125787800002</v>
      </c>
      <c r="E13" s="70">
        <v>3573.5897224000005</v>
      </c>
      <c r="F13" s="70">
        <v>5588.9535430000005</v>
      </c>
      <c r="G13" s="70">
        <v>6203.1942630600006</v>
      </c>
      <c r="H13" s="70">
        <v>6948.2936328899996</v>
      </c>
      <c r="I13" s="70">
        <v>5242.4162286700002</v>
      </c>
      <c r="J13" s="70">
        <v>6055.4326964100001</v>
      </c>
      <c r="K13" s="70">
        <v>4647.5807590599998</v>
      </c>
    </row>
    <row r="14" spans="1:15" x14ac:dyDescent="0.2">
      <c r="B14" s="71"/>
      <c r="C14" s="71"/>
      <c r="D14" s="71"/>
      <c r="E14" s="71"/>
      <c r="F14" s="71"/>
      <c r="G14" s="71"/>
      <c r="H14" s="71"/>
      <c r="I14" s="71"/>
      <c r="J14" s="71"/>
      <c r="K14" s="71"/>
    </row>
    <row r="15" spans="1:15" x14ac:dyDescent="0.2">
      <c r="A15" s="61" t="s">
        <v>121</v>
      </c>
      <c r="B15" s="62"/>
      <c r="C15" s="62"/>
      <c r="D15" s="62"/>
      <c r="E15" s="62"/>
      <c r="F15" s="62"/>
      <c r="G15" s="62"/>
      <c r="H15" s="62"/>
      <c r="I15" s="62"/>
      <c r="J15" s="62"/>
      <c r="K15" s="62"/>
    </row>
    <row r="16" spans="1:15" s="7" customFormat="1" x14ac:dyDescent="0.2">
      <c r="A16" s="61" t="s">
        <v>16</v>
      </c>
      <c r="B16" s="62">
        <v>815.7551268900022</v>
      </c>
      <c r="C16" s="62">
        <v>564.25047712100081</v>
      </c>
      <c r="D16" s="62">
        <v>-824.98983064400409</v>
      </c>
      <c r="E16" s="62">
        <v>249.05349083157807</v>
      </c>
      <c r="F16" s="62">
        <v>383.32261526000275</v>
      </c>
      <c r="G16" s="62">
        <v>1539.4501008099996</v>
      </c>
      <c r="H16" s="62">
        <v>-369.98904310000398</v>
      </c>
      <c r="I16" s="62">
        <v>82.543707559997529</v>
      </c>
      <c r="J16" s="62">
        <v>1651.1502190799929</v>
      </c>
      <c r="K16" s="62">
        <f>K9+K11-K13</f>
        <v>873.58796963999703</v>
      </c>
    </row>
    <row r="17" spans="1:11" x14ac:dyDescent="0.2">
      <c r="B17" s="71"/>
      <c r="C17" s="71"/>
      <c r="D17" s="71"/>
      <c r="E17" s="71"/>
      <c r="F17" s="71"/>
      <c r="G17" s="71"/>
      <c r="H17" s="71"/>
      <c r="I17" s="71"/>
      <c r="J17" s="71"/>
      <c r="K17" s="71"/>
    </row>
    <row r="18" spans="1:11" x14ac:dyDescent="0.2">
      <c r="A18" s="61" t="s">
        <v>17</v>
      </c>
      <c r="B18" s="70">
        <v>663.66632220000008</v>
      </c>
      <c r="C18" s="70">
        <v>946.68990738000014</v>
      </c>
      <c r="D18" s="70">
        <v>1182.0036521400002</v>
      </c>
      <c r="E18" s="70">
        <v>1361.96649538</v>
      </c>
      <c r="F18" s="70">
        <v>1761.7802840899999</v>
      </c>
      <c r="G18" s="70">
        <v>1930.5651217399998</v>
      </c>
      <c r="H18" s="70">
        <v>2514.9785696199997</v>
      </c>
      <c r="I18" s="70">
        <v>3026.5545711799996</v>
      </c>
      <c r="J18" s="70">
        <v>3340.22988007</v>
      </c>
      <c r="K18" s="70">
        <v>2083.6554276900001</v>
      </c>
    </row>
    <row r="19" spans="1:11" x14ac:dyDescent="0.2">
      <c r="B19" s="71"/>
      <c r="C19" s="71"/>
      <c r="D19" s="71"/>
      <c r="E19" s="71"/>
      <c r="F19" s="71"/>
      <c r="G19" s="71"/>
      <c r="H19" s="71"/>
      <c r="I19" s="71"/>
      <c r="J19" s="71"/>
      <c r="K19" s="71"/>
    </row>
    <row r="20" spans="1:11" s="7" customFormat="1" x14ac:dyDescent="0.2">
      <c r="A20" s="61" t="s">
        <v>122</v>
      </c>
      <c r="B20" s="72">
        <v>214.11621680000223</v>
      </c>
      <c r="C20" s="72">
        <v>-811.37319008899919</v>
      </c>
      <c r="D20" s="72">
        <v>-2831.8373415140045</v>
      </c>
      <c r="E20" s="72">
        <v>-5950.2431564084236</v>
      </c>
      <c r="F20" s="72">
        <v>93.346020810003665</v>
      </c>
      <c r="G20" s="72">
        <v>-3406.7010350999999</v>
      </c>
      <c r="H20" s="72">
        <v>-3101.8314305800068</v>
      </c>
      <c r="I20" s="72">
        <v>377.28523801999745</v>
      </c>
      <c r="J20" s="72">
        <v>678.60021209999377</v>
      </c>
      <c r="K20" s="72">
        <f>K9+K18</f>
        <v>-3371.8165636700037</v>
      </c>
    </row>
    <row r="21" spans="1:11" x14ac:dyDescent="0.2">
      <c r="B21" s="73"/>
      <c r="C21" s="73"/>
      <c r="D21" s="73"/>
      <c r="E21" s="73"/>
      <c r="F21" s="73"/>
      <c r="G21" s="73"/>
      <c r="H21" s="73"/>
      <c r="I21" s="73"/>
      <c r="J21" s="73"/>
      <c r="K21" s="73"/>
    </row>
    <row r="22" spans="1:11" x14ac:dyDescent="0.2">
      <c r="A22" s="61" t="s">
        <v>123</v>
      </c>
      <c r="B22" s="74">
        <v>-5127.9916653921518</v>
      </c>
      <c r="C22" s="74">
        <v>-4856.4929278956097</v>
      </c>
      <c r="D22" s="74">
        <v>-5999.3017723000048</v>
      </c>
      <c r="E22" s="74">
        <v>-5555.5032911684239</v>
      </c>
      <c r="F22" s="74">
        <v>-1641.3805951308123</v>
      </c>
      <c r="G22" s="74">
        <v>-4230.8948153760002</v>
      </c>
      <c r="H22" s="74">
        <v>-4519.3128824760061</v>
      </c>
      <c r="I22" s="74">
        <f>I9+J27-J28+J26</f>
        <v>-2649.2693331600021</v>
      </c>
      <c r="J22" s="74">
        <f>J9+K27-K28+K26</f>
        <v>-2661.6296679700063</v>
      </c>
      <c r="K22" s="74">
        <f>K9+L27-L28+L26</f>
        <v>-5455.4719913600038</v>
      </c>
    </row>
    <row r="23" spans="1:11" x14ac:dyDescent="0.2">
      <c r="A23" s="8"/>
      <c r="F23" s="46"/>
    </row>
    <row r="24" spans="1:11" x14ac:dyDescent="0.2">
      <c r="A24" s="45"/>
      <c r="B24" s="69"/>
      <c r="C24" s="69"/>
      <c r="D24" s="69"/>
      <c r="E24" s="69"/>
      <c r="F24" s="69"/>
      <c r="G24" s="69"/>
      <c r="H24" s="69"/>
      <c r="I24" s="69"/>
      <c r="J24" s="69"/>
      <c r="K24" s="69"/>
    </row>
    <row r="26" spans="1:11" x14ac:dyDescent="0.2">
      <c r="A26" s="86" t="s">
        <v>158</v>
      </c>
      <c r="B26" s="57"/>
      <c r="C26" s="57"/>
      <c r="D26" s="57"/>
      <c r="E26" s="49"/>
    </row>
    <row r="27" spans="1:11" x14ac:dyDescent="0.2">
      <c r="A27" s="90" t="s">
        <v>178</v>
      </c>
      <c r="B27" s="57"/>
      <c r="C27" s="57"/>
      <c r="D27" s="57"/>
      <c r="E27" s="49"/>
    </row>
    <row r="28" spans="1:11" x14ac:dyDescent="0.2">
      <c r="A28" s="90" t="s">
        <v>179</v>
      </c>
      <c r="B28" s="57"/>
      <c r="C28" s="57"/>
      <c r="D28" s="57"/>
      <c r="E28" s="49"/>
    </row>
    <row r="29" spans="1:11" ht="15.75" x14ac:dyDescent="0.25">
      <c r="A29" s="90" t="s">
        <v>180</v>
      </c>
      <c r="B29" s="75"/>
      <c r="C29" s="49"/>
      <c r="D29" s="49"/>
      <c r="E29" s="49"/>
    </row>
    <row r="30" spans="1:11" s="148" customFormat="1" ht="12" x14ac:dyDescent="0.2">
      <c r="A30" s="146" t="s">
        <v>193</v>
      </c>
      <c r="B30" s="147"/>
      <c r="C30" s="147"/>
      <c r="D30" s="147"/>
      <c r="E30" s="147"/>
    </row>
    <row r="31" spans="1:11" x14ac:dyDescent="0.2">
      <c r="A31" s="49"/>
      <c r="B31" s="49"/>
      <c r="C31" s="49"/>
      <c r="D31" s="49"/>
      <c r="E31" s="49"/>
    </row>
    <row r="34" spans="1:7" x14ac:dyDescent="0.2">
      <c r="A34" s="60"/>
      <c r="B34" s="60"/>
      <c r="C34" s="60"/>
      <c r="D34" s="60"/>
      <c r="E34" s="60"/>
      <c r="F34" s="60"/>
      <c r="G34" s="60"/>
    </row>
    <row r="36" spans="1:7" x14ac:dyDescent="0.2">
      <c r="A36" s="60"/>
      <c r="B36" s="60"/>
      <c r="C36" s="60"/>
      <c r="D36" s="60"/>
      <c r="E36" s="60"/>
      <c r="F36" s="60"/>
      <c r="G36" s="60"/>
    </row>
    <row r="38" spans="1:7" x14ac:dyDescent="0.2">
      <c r="A38" s="60"/>
      <c r="B38" s="60"/>
      <c r="C38" s="60"/>
      <c r="D38" s="60"/>
      <c r="E38" s="60"/>
      <c r="F38" s="60"/>
      <c r="G38" s="60"/>
    </row>
    <row r="41" spans="1:7" x14ac:dyDescent="0.2">
      <c r="A41" s="60"/>
      <c r="B41" s="60"/>
      <c r="C41" s="60"/>
      <c r="D41" s="60"/>
      <c r="E41" s="60"/>
      <c r="F41" s="60"/>
      <c r="G41" s="60"/>
    </row>
    <row r="43" spans="1:7" x14ac:dyDescent="0.2">
      <c r="A43" s="60"/>
      <c r="B43" s="60"/>
      <c r="C43" s="60"/>
      <c r="D43" s="60"/>
      <c r="E43" s="60"/>
      <c r="F43" s="60"/>
      <c r="G43" s="60"/>
    </row>
    <row r="44" spans="1:7" x14ac:dyDescent="0.2">
      <c r="A44" s="60"/>
      <c r="B44" s="60"/>
      <c r="C44" s="60"/>
      <c r="D44" s="60"/>
      <c r="E44" s="60"/>
      <c r="F44" s="60"/>
      <c r="G44" s="60"/>
    </row>
    <row r="46" spans="1:7" x14ac:dyDescent="0.2">
      <c r="A46" s="60"/>
      <c r="B46" s="60"/>
      <c r="C46" s="60"/>
      <c r="D46" s="60"/>
      <c r="E46" s="60"/>
      <c r="F46" s="60"/>
      <c r="G46" s="60"/>
    </row>
    <row r="47" spans="1:7" x14ac:dyDescent="0.2">
      <c r="A47" s="60"/>
      <c r="B47" s="60"/>
      <c r="C47" s="60"/>
      <c r="D47" s="60"/>
      <c r="E47" s="60"/>
      <c r="F47" s="60"/>
      <c r="G47" s="60"/>
    </row>
  </sheetData>
  <phoneticPr fontId="0" type="noConversion"/>
  <printOptions horizontalCentered="1"/>
  <pageMargins left="0.25" right="0.25" top="0.75" bottom="0.75" header="0.3" footer="0.3"/>
  <pageSetup paperSize="9" orientation="landscape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5"/>
  <sheetViews>
    <sheetView showGridLines="0" zoomScale="75" zoomScaleNormal="75" workbookViewId="0">
      <pane xSplit="1" ySplit="7" topLeftCell="B66" activePane="bottomRight" state="frozen"/>
      <selection pane="topRight" activeCell="B1" sqref="B1"/>
      <selection pane="bottomLeft" activeCell="A8" sqref="A8"/>
      <selection pane="bottomRight" activeCell="A7" sqref="A7"/>
    </sheetView>
  </sheetViews>
  <sheetFormatPr baseColWidth="10" defaultColWidth="9.875" defaultRowHeight="12.75" x14ac:dyDescent="0.2"/>
  <cols>
    <col min="1" max="1" width="53.5" style="12" customWidth="1"/>
    <col min="2" max="2" width="14" style="112" customWidth="1"/>
    <col min="3" max="3" width="13" style="112" bestFit="1" customWidth="1"/>
    <col min="4" max="8" width="11.25" style="112" customWidth="1"/>
    <col min="9" max="10" width="10.625" style="112" bestFit="1" customWidth="1"/>
    <col min="11" max="16384" width="9.875" style="12"/>
  </cols>
  <sheetData>
    <row r="1" spans="1:15" ht="15.75" x14ac:dyDescent="0.25">
      <c r="A1" s="156"/>
      <c r="B1" s="157"/>
      <c r="C1" s="157"/>
      <c r="D1" s="157"/>
      <c r="E1" s="157"/>
      <c r="F1" s="3"/>
      <c r="G1" s="3"/>
      <c r="H1" s="3"/>
      <c r="I1" s="158"/>
      <c r="J1" s="158"/>
      <c r="K1" s="158"/>
      <c r="L1" s="158"/>
    </row>
    <row r="2" spans="1:15" ht="15.75" x14ac:dyDescent="0.25">
      <c r="A2" s="158"/>
      <c r="B2" s="157"/>
      <c r="C2" s="157"/>
      <c r="D2" s="157"/>
      <c r="E2" s="157"/>
      <c r="F2" s="3"/>
      <c r="G2" s="3"/>
      <c r="H2" s="3"/>
      <c r="I2" s="158"/>
      <c r="J2" s="158"/>
      <c r="K2" s="158"/>
      <c r="L2" s="158"/>
    </row>
    <row r="3" spans="1:15" ht="15.75" x14ac:dyDescent="0.25">
      <c r="A3" s="159"/>
      <c r="B3" s="159"/>
      <c r="C3" s="159"/>
      <c r="D3" s="159"/>
      <c r="E3" s="159"/>
      <c r="F3" s="3"/>
      <c r="G3" s="3"/>
      <c r="H3" s="3"/>
      <c r="I3" s="158"/>
      <c r="J3" s="158"/>
      <c r="K3" s="158"/>
      <c r="L3" s="158"/>
      <c r="O3" s="81"/>
    </row>
    <row r="4" spans="1:15" ht="15.75" x14ac:dyDescent="0.25">
      <c r="A4" s="159"/>
      <c r="B4" s="159"/>
      <c r="C4" s="159"/>
      <c r="D4" s="159"/>
      <c r="E4" s="159"/>
      <c r="F4" s="3"/>
      <c r="G4" s="3"/>
      <c r="H4" s="3"/>
      <c r="I4" s="158"/>
      <c r="J4" s="158"/>
      <c r="K4" s="158"/>
      <c r="L4" s="158"/>
      <c r="O4" s="82"/>
    </row>
    <row r="5" spans="1:15" ht="27.75" customHeight="1" x14ac:dyDescent="0.25">
      <c r="A5" s="160"/>
      <c r="B5" s="159"/>
      <c r="C5" s="159"/>
      <c r="D5" s="159"/>
      <c r="E5" s="159"/>
      <c r="F5" s="3"/>
      <c r="G5" s="3"/>
      <c r="H5" s="3"/>
      <c r="I5" s="158"/>
      <c r="J5" s="158"/>
      <c r="K5" s="158"/>
      <c r="L5" s="158"/>
    </row>
    <row r="6" spans="1:15" ht="15.75" x14ac:dyDescent="0.25">
      <c r="A6" s="3"/>
      <c r="B6" s="3"/>
      <c r="C6" s="3"/>
      <c r="D6" s="3"/>
      <c r="E6" s="3"/>
      <c r="F6" s="3"/>
      <c r="G6" s="3"/>
      <c r="H6" s="3"/>
      <c r="I6" s="158"/>
      <c r="J6" s="158"/>
      <c r="K6" s="158"/>
      <c r="L6" s="158"/>
    </row>
    <row r="7" spans="1:15" ht="15.75" x14ac:dyDescent="0.2">
      <c r="A7" s="26" t="s">
        <v>14</v>
      </c>
      <c r="B7" s="113" t="s">
        <v>125</v>
      </c>
      <c r="C7" s="113" t="s">
        <v>126</v>
      </c>
      <c r="D7" s="114" t="s">
        <v>127</v>
      </c>
      <c r="E7" s="114" t="s">
        <v>128</v>
      </c>
      <c r="F7" s="114" t="s">
        <v>134</v>
      </c>
      <c r="G7" s="114" t="s">
        <v>142</v>
      </c>
      <c r="H7" s="114" t="s">
        <v>143</v>
      </c>
      <c r="I7" s="114" t="s">
        <v>153</v>
      </c>
      <c r="J7" s="114" t="s">
        <v>156</v>
      </c>
      <c r="K7" s="114" t="s">
        <v>189</v>
      </c>
    </row>
    <row r="8" spans="1:15" x14ac:dyDescent="0.2">
      <c r="A8" s="27"/>
      <c r="J8" s="12"/>
    </row>
    <row r="9" spans="1:15" s="15" customFormat="1" x14ac:dyDescent="0.2">
      <c r="A9" s="52" t="s">
        <v>18</v>
      </c>
      <c r="B9" s="152">
        <v>17670.269119150002</v>
      </c>
      <c r="C9" s="152">
        <v>18971.647728560001</v>
      </c>
      <c r="D9" s="152">
        <v>20767.013042389997</v>
      </c>
      <c r="E9" s="153">
        <v>18927.148200890002</v>
      </c>
      <c r="F9" s="153">
        <v>20115.938551719999</v>
      </c>
      <c r="G9" s="153">
        <v>17673.26246392</v>
      </c>
      <c r="H9" s="154">
        <v>17326.108779909995</v>
      </c>
      <c r="I9" s="154">
        <v>19243.866986139998</v>
      </c>
      <c r="J9" s="154">
        <v>18723.58580022</v>
      </c>
      <c r="K9" s="154">
        <f>K12+K72+K74</f>
        <v>14345.352498369999</v>
      </c>
    </row>
    <row r="10" spans="1:15" s="15" customFormat="1" x14ac:dyDescent="0.2">
      <c r="A10" s="52" t="s">
        <v>19</v>
      </c>
      <c r="B10" s="152"/>
      <c r="C10" s="152"/>
      <c r="D10" s="152"/>
      <c r="E10" s="153"/>
      <c r="F10" s="153"/>
      <c r="G10" s="153"/>
      <c r="H10" s="154"/>
      <c r="I10" s="154"/>
      <c r="J10" s="154"/>
      <c r="K10" s="154"/>
    </row>
    <row r="11" spans="1:15" s="15" customFormat="1" x14ac:dyDescent="0.2">
      <c r="A11" s="48"/>
      <c r="B11" s="115"/>
      <c r="C11" s="115"/>
      <c r="D11" s="115"/>
      <c r="E11" s="116"/>
      <c r="F11" s="116"/>
      <c r="G11" s="116"/>
      <c r="H11" s="116"/>
      <c r="I11" s="116"/>
      <c r="J11" s="116"/>
      <c r="K11" s="116"/>
    </row>
    <row r="12" spans="1:15" s="15" customFormat="1" x14ac:dyDescent="0.2">
      <c r="A12" s="52" t="s">
        <v>20</v>
      </c>
      <c r="B12" s="117">
        <v>17595.610699050001</v>
      </c>
      <c r="C12" s="117">
        <v>18889.776351879998</v>
      </c>
      <c r="D12" s="117">
        <v>20702.683222959997</v>
      </c>
      <c r="E12" s="118">
        <v>18877.872922550003</v>
      </c>
      <c r="F12" s="118">
        <v>20087.302573149998</v>
      </c>
      <c r="G12" s="118">
        <v>17644.826479120002</v>
      </c>
      <c r="H12" s="118">
        <v>17279.486683819996</v>
      </c>
      <c r="I12" s="133">
        <v>19169.476239839998</v>
      </c>
      <c r="J12" s="138">
        <v>18675.728368250002</v>
      </c>
      <c r="K12" s="144">
        <f>K14+K56+K67</f>
        <v>14284.375622489999</v>
      </c>
    </row>
    <row r="13" spans="1:15" s="15" customFormat="1" x14ac:dyDescent="0.2">
      <c r="A13" s="48"/>
      <c r="B13" s="115"/>
      <c r="C13" s="115"/>
      <c r="D13" s="115"/>
      <c r="E13" s="116"/>
      <c r="F13" s="116"/>
      <c r="G13" s="116"/>
      <c r="H13" s="116"/>
      <c r="I13" s="116"/>
      <c r="J13" s="116"/>
      <c r="K13" s="116"/>
    </row>
    <row r="14" spans="1:15" s="15" customFormat="1" x14ac:dyDescent="0.2">
      <c r="A14" s="52" t="s">
        <v>21</v>
      </c>
      <c r="B14" s="117">
        <v>10249.319308239999</v>
      </c>
      <c r="C14" s="117">
        <v>12718.011028840001</v>
      </c>
      <c r="D14" s="117">
        <v>14492.586864109997</v>
      </c>
      <c r="E14" s="118">
        <v>15318.26826662</v>
      </c>
      <c r="F14" s="118">
        <v>16863.21835078</v>
      </c>
      <c r="G14" s="118">
        <v>15044.96856313</v>
      </c>
      <c r="H14" s="118">
        <v>15010.819819569999</v>
      </c>
      <c r="I14" s="133">
        <v>16305.812970319999</v>
      </c>
      <c r="J14" s="138">
        <v>15683.075393429999</v>
      </c>
      <c r="K14" s="144">
        <f>K15+K45</f>
        <v>13155.080518229999</v>
      </c>
    </row>
    <row r="15" spans="1:15" s="15" customFormat="1" x14ac:dyDescent="0.2">
      <c r="A15" s="52" t="s">
        <v>22</v>
      </c>
      <c r="B15" s="117">
        <v>9175.7670247900005</v>
      </c>
      <c r="C15" s="117">
        <v>11392.79235096</v>
      </c>
      <c r="D15" s="117">
        <v>13068.379362919997</v>
      </c>
      <c r="E15" s="118">
        <v>13813.168312399999</v>
      </c>
      <c r="F15" s="118">
        <v>14552.591825299998</v>
      </c>
      <c r="G15" s="118">
        <v>12819.457337989999</v>
      </c>
      <c r="H15" s="118">
        <v>12937.515784179999</v>
      </c>
      <c r="I15" s="133">
        <v>13981.79384538</v>
      </c>
      <c r="J15" s="138">
        <v>13341.395484709999</v>
      </c>
      <c r="K15" s="144">
        <f>K16+K18+K21+K31+K36</f>
        <v>11402.80576693</v>
      </c>
    </row>
    <row r="16" spans="1:15" s="15" customFormat="1" x14ac:dyDescent="0.2">
      <c r="A16" s="52" t="s">
        <v>23</v>
      </c>
      <c r="B16" s="117">
        <v>2558.56314914</v>
      </c>
      <c r="C16" s="117">
        <v>2854.4503044199996</v>
      </c>
      <c r="D16" s="117">
        <v>3360.3790189000001</v>
      </c>
      <c r="E16" s="118">
        <v>3660.0431134600003</v>
      </c>
      <c r="F16" s="118">
        <v>4280.4763993300003</v>
      </c>
      <c r="G16" s="118">
        <v>3520.79092898</v>
      </c>
      <c r="H16" s="118">
        <v>3300.5305842600005</v>
      </c>
      <c r="I16" s="133">
        <v>4114.0934351300002</v>
      </c>
      <c r="J16" s="138">
        <v>3869.3877725799998</v>
      </c>
      <c r="K16" s="144">
        <f>K17</f>
        <v>3749.6317708400002</v>
      </c>
    </row>
    <row r="17" spans="1:11" x14ac:dyDescent="0.2">
      <c r="A17" s="53" t="s">
        <v>24</v>
      </c>
      <c r="B17" s="110">
        <v>2558.56314914</v>
      </c>
      <c r="C17" s="110">
        <v>2854.4503044199996</v>
      </c>
      <c r="D17" s="111">
        <v>3360.3790189000001</v>
      </c>
      <c r="E17" s="111">
        <v>3660.0431134600003</v>
      </c>
      <c r="F17" s="111">
        <v>4280.4763993300003</v>
      </c>
      <c r="G17" s="111">
        <v>3520.79092898</v>
      </c>
      <c r="H17" s="111">
        <v>3300.5305842600005</v>
      </c>
      <c r="I17" s="111">
        <v>4114.0934351300002</v>
      </c>
      <c r="J17" s="111">
        <v>3869.3877725799998</v>
      </c>
      <c r="K17" s="111">
        <v>3749.6317708400002</v>
      </c>
    </row>
    <row r="18" spans="1:11" s="15" customFormat="1" x14ac:dyDescent="0.2">
      <c r="A18" s="52" t="s">
        <v>25</v>
      </c>
      <c r="B18" s="117">
        <v>199.44298676</v>
      </c>
      <c r="C18" s="117">
        <v>212.28053769999997</v>
      </c>
      <c r="D18" s="117">
        <v>251.72383007999997</v>
      </c>
      <c r="E18" s="118">
        <v>260.22671852999997</v>
      </c>
      <c r="F18" s="118">
        <v>259.27940804999997</v>
      </c>
      <c r="G18" s="118">
        <v>546.87596915999995</v>
      </c>
      <c r="H18" s="118">
        <v>227.50158985999997</v>
      </c>
      <c r="I18" s="133">
        <v>221.2225129</v>
      </c>
      <c r="J18" s="138">
        <v>239.83523805000004</v>
      </c>
      <c r="K18" s="144">
        <f>K19+K20</f>
        <v>212.31467726</v>
      </c>
    </row>
    <row r="19" spans="1:11" ht="28.5" customHeight="1" x14ac:dyDescent="0.2">
      <c r="A19" s="54" t="s">
        <v>119</v>
      </c>
      <c r="B19" s="110">
        <v>199.44298676</v>
      </c>
      <c r="C19" s="110">
        <v>212.28053769999997</v>
      </c>
      <c r="D19" s="111">
        <v>251.72383007999997</v>
      </c>
      <c r="E19" s="111">
        <v>207.35645898999996</v>
      </c>
      <c r="F19" s="111">
        <v>201.27979790999998</v>
      </c>
      <c r="G19" s="111">
        <v>174.16235633999997</v>
      </c>
      <c r="H19" s="111">
        <v>170.45202431999996</v>
      </c>
      <c r="I19" s="111">
        <v>190.85510736000001</v>
      </c>
      <c r="J19" s="111">
        <v>201.60292040000002</v>
      </c>
      <c r="K19" s="111">
        <v>177.41563898999999</v>
      </c>
    </row>
    <row r="20" spans="1:11" x14ac:dyDescent="0.2">
      <c r="A20" s="53" t="s">
        <v>102</v>
      </c>
      <c r="B20" s="119">
        <v>0</v>
      </c>
      <c r="C20" s="119">
        <v>0</v>
      </c>
      <c r="D20" s="119">
        <v>0</v>
      </c>
      <c r="E20" s="119">
        <v>52.870259539999992</v>
      </c>
      <c r="F20" s="119">
        <v>57.999610140000001</v>
      </c>
      <c r="G20" s="119">
        <v>372.71361281999998</v>
      </c>
      <c r="H20" s="119">
        <v>57.049565540000003</v>
      </c>
      <c r="I20" s="119">
        <v>30.367405539999993</v>
      </c>
      <c r="J20" s="119">
        <v>38.232317650000027</v>
      </c>
      <c r="K20" s="119">
        <v>34.899038269999991</v>
      </c>
    </row>
    <row r="21" spans="1:11" x14ac:dyDescent="0.2">
      <c r="A21" s="52" t="s">
        <v>26</v>
      </c>
      <c r="B21" s="117">
        <v>4497.65652778</v>
      </c>
      <c r="C21" s="117">
        <v>5498.4439943199995</v>
      </c>
      <c r="D21" s="117">
        <v>6329.8324859699978</v>
      </c>
      <c r="E21" s="118">
        <v>6681.3076420699999</v>
      </c>
      <c r="F21" s="118">
        <v>6661.3722185899996</v>
      </c>
      <c r="G21" s="118">
        <v>6081.4438387699993</v>
      </c>
      <c r="H21" s="118">
        <v>6815.1500019799996</v>
      </c>
      <c r="I21" s="133">
        <v>6798.9970503799996</v>
      </c>
      <c r="J21" s="138">
        <v>6638.6536099099994</v>
      </c>
      <c r="K21" s="144">
        <f>K22+K23</f>
        <v>5606.991319329999</v>
      </c>
    </row>
    <row r="22" spans="1:11" x14ac:dyDescent="0.2">
      <c r="A22" s="53" t="s">
        <v>27</v>
      </c>
      <c r="B22" s="110">
        <v>3883.2578558199998</v>
      </c>
      <c r="C22" s="110">
        <v>4821.4823614699999</v>
      </c>
      <c r="D22" s="111">
        <v>5573.9102748399982</v>
      </c>
      <c r="E22" s="111">
        <v>5876.3099315199997</v>
      </c>
      <c r="F22" s="111">
        <v>5823.2186003899997</v>
      </c>
      <c r="G22" s="111">
        <v>5287.4008546699997</v>
      </c>
      <c r="H22" s="111">
        <v>5880.1140453999997</v>
      </c>
      <c r="I22" s="111">
        <v>5823.5710823299996</v>
      </c>
      <c r="J22" s="111">
        <v>5739.5118920599998</v>
      </c>
      <c r="K22" s="111">
        <v>4863.8175229899989</v>
      </c>
    </row>
    <row r="23" spans="1:11" x14ac:dyDescent="0.2">
      <c r="A23" s="53" t="s">
        <v>28</v>
      </c>
      <c r="B23" s="110">
        <v>614.39867196000012</v>
      </c>
      <c r="C23" s="110">
        <v>676.96163284999989</v>
      </c>
      <c r="D23" s="110">
        <v>755.92221112999994</v>
      </c>
      <c r="E23" s="110">
        <v>804.99771055000008</v>
      </c>
      <c r="F23" s="110">
        <v>838.15361819999998</v>
      </c>
      <c r="G23" s="110">
        <v>794.04298410000001</v>
      </c>
      <c r="H23" s="110">
        <v>935.03595658000006</v>
      </c>
      <c r="I23" s="110">
        <v>975.42596805000017</v>
      </c>
      <c r="J23" s="110">
        <v>899.14171784999996</v>
      </c>
      <c r="K23" s="110">
        <f>SUM(K24:K29)</f>
        <v>743.17379634000008</v>
      </c>
    </row>
    <row r="24" spans="1:11" x14ac:dyDescent="0.2">
      <c r="A24" s="53" t="s">
        <v>29</v>
      </c>
      <c r="B24" s="119">
        <v>194.30902182</v>
      </c>
      <c r="C24" s="119">
        <v>0</v>
      </c>
      <c r="D24" s="119">
        <v>225.18794100000002</v>
      </c>
      <c r="E24" s="119">
        <v>230.81410286999994</v>
      </c>
      <c r="F24" s="119">
        <v>228.93967771999999</v>
      </c>
      <c r="G24" s="119">
        <v>170.10681883000001</v>
      </c>
      <c r="H24" s="119">
        <v>126.34367077</v>
      </c>
      <c r="I24" s="119">
        <v>111.85006189000001</v>
      </c>
      <c r="J24" s="119">
        <v>103.39457222</v>
      </c>
      <c r="K24" s="119">
        <v>70.718301940000003</v>
      </c>
    </row>
    <row r="25" spans="1:11" x14ac:dyDescent="0.2">
      <c r="A25" s="53" t="s">
        <v>30</v>
      </c>
      <c r="B25" s="119">
        <v>185.13341101</v>
      </c>
      <c r="C25" s="119">
        <v>0</v>
      </c>
      <c r="D25" s="119">
        <v>226.22014193999999</v>
      </c>
      <c r="E25" s="119">
        <v>225.10217756000006</v>
      </c>
      <c r="F25" s="119">
        <v>226.66172978</v>
      </c>
      <c r="G25" s="119">
        <v>200.91326576</v>
      </c>
      <c r="H25" s="119">
        <v>239.45684377999999</v>
      </c>
      <c r="I25" s="119">
        <v>242.71601482999995</v>
      </c>
      <c r="J25" s="119">
        <v>245.99221553000004</v>
      </c>
      <c r="K25" s="119">
        <v>211.13446860000002</v>
      </c>
    </row>
    <row r="26" spans="1:11" x14ac:dyDescent="0.2">
      <c r="A26" s="53" t="s">
        <v>31</v>
      </c>
      <c r="B26" s="119">
        <v>53.431572720000005</v>
      </c>
      <c r="C26" s="119">
        <v>0</v>
      </c>
      <c r="D26" s="119">
        <v>70.19730457</v>
      </c>
      <c r="E26" s="119">
        <v>64.365415209999995</v>
      </c>
      <c r="F26" s="119">
        <v>67.317361680000005</v>
      </c>
      <c r="G26" s="119">
        <v>119.3240018</v>
      </c>
      <c r="H26" s="119">
        <v>110.06469187000002</v>
      </c>
      <c r="I26" s="119">
        <v>104.41621093000001</v>
      </c>
      <c r="J26" s="119">
        <v>104.47577142999999</v>
      </c>
      <c r="K26" s="119">
        <v>92.202919399999999</v>
      </c>
    </row>
    <row r="27" spans="1:11" x14ac:dyDescent="0.2">
      <c r="A27" s="53" t="s">
        <v>32</v>
      </c>
      <c r="B27" s="119"/>
      <c r="C27" s="119"/>
      <c r="D27" s="119"/>
      <c r="E27" s="119"/>
      <c r="F27" s="119"/>
      <c r="G27" s="119"/>
      <c r="H27" s="119"/>
      <c r="I27" s="119"/>
      <c r="J27" s="119"/>
      <c r="K27" s="119"/>
    </row>
    <row r="28" spans="1:11" x14ac:dyDescent="0.2">
      <c r="A28" s="53" t="s">
        <v>33</v>
      </c>
      <c r="B28" s="119">
        <v>39.41837426</v>
      </c>
      <c r="C28" s="119">
        <v>0</v>
      </c>
      <c r="D28" s="119">
        <v>61.436233909999991</v>
      </c>
      <c r="E28" s="119">
        <v>64.980547430000001</v>
      </c>
      <c r="F28" s="119">
        <v>61.191598169999992</v>
      </c>
      <c r="G28" s="119">
        <v>50.81802982</v>
      </c>
      <c r="H28" s="119">
        <v>59.014893120000004</v>
      </c>
      <c r="I28" s="119">
        <v>68.838784390000001</v>
      </c>
      <c r="J28" s="119">
        <v>64.401603480000006</v>
      </c>
      <c r="K28" s="119">
        <v>44.20532854999999</v>
      </c>
    </row>
    <row r="29" spans="1:11" x14ac:dyDescent="0.2">
      <c r="A29" s="53" t="s">
        <v>96</v>
      </c>
      <c r="B29" s="119">
        <v>142.10629215000003</v>
      </c>
      <c r="C29" s="119">
        <v>0</v>
      </c>
      <c r="D29" s="119">
        <v>172.88058970999998</v>
      </c>
      <c r="E29" s="119">
        <v>219.73546748000001</v>
      </c>
      <c r="F29" s="119">
        <v>254.04325084999999</v>
      </c>
      <c r="G29" s="119">
        <v>252.88086788999999</v>
      </c>
      <c r="H29" s="119">
        <v>400.15585704</v>
      </c>
      <c r="I29" s="119">
        <v>447.60489601000018</v>
      </c>
      <c r="J29" s="119">
        <v>380.87755518999995</v>
      </c>
      <c r="K29" s="119">
        <v>324.91277785</v>
      </c>
    </row>
    <row r="30" spans="1:11" x14ac:dyDescent="0.2">
      <c r="A30" s="55" t="s">
        <v>34</v>
      </c>
      <c r="B30" s="121"/>
      <c r="C30" s="121"/>
      <c r="D30" s="111"/>
      <c r="E30" s="111"/>
      <c r="F30" s="111"/>
      <c r="G30" s="111"/>
      <c r="H30" s="111"/>
      <c r="I30" s="111"/>
      <c r="J30" s="111"/>
      <c r="K30" s="111"/>
    </row>
    <row r="31" spans="1:11" x14ac:dyDescent="0.2">
      <c r="A31" s="55" t="s">
        <v>35</v>
      </c>
      <c r="B31" s="117">
        <v>1157.9435946799999</v>
      </c>
      <c r="C31" s="117">
        <v>1287.6989190700001</v>
      </c>
      <c r="D31" s="117">
        <v>1342.0447205000003</v>
      </c>
      <c r="E31" s="118">
        <v>1377.6249392800003</v>
      </c>
      <c r="F31" s="118">
        <v>2025.62645131</v>
      </c>
      <c r="G31" s="118">
        <v>1633.3648726499998</v>
      </c>
      <c r="H31" s="118">
        <v>1467.7896217800001</v>
      </c>
      <c r="I31" s="133">
        <v>1550.3797473500001</v>
      </c>
      <c r="J31" s="138">
        <v>1413.3020747</v>
      </c>
      <c r="K31" s="144">
        <f>K32</f>
        <v>940.55318068000008</v>
      </c>
    </row>
    <row r="32" spans="1:11" x14ac:dyDescent="0.2">
      <c r="A32" s="53" t="s">
        <v>36</v>
      </c>
      <c r="B32" s="110">
        <v>1157.9435946799999</v>
      </c>
      <c r="C32" s="110">
        <v>1287.6989190700001</v>
      </c>
      <c r="D32" s="111">
        <v>1342.0447205000003</v>
      </c>
      <c r="E32" s="111">
        <v>1377.6249392800003</v>
      </c>
      <c r="F32" s="111">
        <v>2025.62645131</v>
      </c>
      <c r="G32" s="111">
        <v>1633.3648726499998</v>
      </c>
      <c r="H32" s="111">
        <v>1467.7896217800001</v>
      </c>
      <c r="I32" s="111">
        <v>1550.3797473500001</v>
      </c>
      <c r="J32" s="111">
        <v>1413.3020747</v>
      </c>
      <c r="K32" s="111">
        <v>940.55318068000008</v>
      </c>
    </row>
    <row r="33" spans="1:11" x14ac:dyDescent="0.2">
      <c r="A33" s="53" t="s">
        <v>105</v>
      </c>
      <c r="B33" s="119">
        <v>0</v>
      </c>
      <c r="C33" s="119">
        <v>0</v>
      </c>
      <c r="D33" s="119">
        <v>0</v>
      </c>
      <c r="E33" s="119"/>
      <c r="F33" s="119"/>
      <c r="G33" s="119"/>
      <c r="H33" s="119"/>
      <c r="I33" s="119"/>
      <c r="J33" s="119"/>
      <c r="K33" s="119"/>
    </row>
    <row r="34" spans="1:11" x14ac:dyDescent="0.2">
      <c r="A34" s="53" t="s">
        <v>37</v>
      </c>
      <c r="B34" s="110"/>
      <c r="C34" s="110"/>
      <c r="D34" s="110"/>
      <c r="E34" s="110"/>
      <c r="F34" s="110"/>
      <c r="G34" s="110"/>
      <c r="H34" s="110"/>
      <c r="I34" s="110"/>
      <c r="J34" s="110"/>
      <c r="K34" s="110"/>
    </row>
    <row r="35" spans="1:11" x14ac:dyDescent="0.2">
      <c r="A35" s="53" t="s">
        <v>38</v>
      </c>
      <c r="B35" s="119">
        <v>0</v>
      </c>
      <c r="C35" s="119">
        <v>0</v>
      </c>
      <c r="D35" s="119">
        <v>0</v>
      </c>
      <c r="E35" s="119"/>
      <c r="F35" s="119"/>
      <c r="G35" s="119"/>
      <c r="H35" s="119"/>
      <c r="I35" s="119"/>
      <c r="J35" s="119"/>
      <c r="K35" s="119"/>
    </row>
    <row r="36" spans="1:11" x14ac:dyDescent="0.2">
      <c r="A36" s="55" t="s">
        <v>117</v>
      </c>
      <c r="B36" s="117">
        <v>762.16076643000019</v>
      </c>
      <c r="C36" s="117">
        <v>1539.9185954500001</v>
      </c>
      <c r="D36" s="117">
        <v>1784.3993074700002</v>
      </c>
      <c r="E36" s="118">
        <v>1833.9658990600003</v>
      </c>
      <c r="F36" s="118">
        <v>1325.8373480199998</v>
      </c>
      <c r="G36" s="118">
        <v>1036.9817284300002</v>
      </c>
      <c r="H36" s="118">
        <v>1126.5439862999997</v>
      </c>
      <c r="I36" s="133">
        <v>1297.10109962</v>
      </c>
      <c r="J36" s="138">
        <v>1180.2167894700001</v>
      </c>
      <c r="K36" s="144">
        <f>K37+K38+K39+K41+K42+K43</f>
        <v>893.31481882000003</v>
      </c>
    </row>
    <row r="37" spans="1:11" x14ac:dyDescent="0.2">
      <c r="A37" s="53" t="s">
        <v>118</v>
      </c>
      <c r="B37" s="110">
        <v>15.388719329999999</v>
      </c>
      <c r="C37" s="110">
        <v>131.13200000000001</v>
      </c>
      <c r="D37" s="120">
        <v>0</v>
      </c>
      <c r="E37" s="120">
        <v>0</v>
      </c>
      <c r="F37" s="120">
        <v>82.13606415000001</v>
      </c>
      <c r="G37" s="120">
        <v>1.4923493099999998</v>
      </c>
      <c r="H37" s="120">
        <v>0.37547577000000004</v>
      </c>
      <c r="I37" s="120">
        <v>0</v>
      </c>
      <c r="J37" s="120">
        <v>7.0289030700000001</v>
      </c>
      <c r="K37" s="120">
        <v>0</v>
      </c>
    </row>
    <row r="38" spans="1:11" x14ac:dyDescent="0.2">
      <c r="A38" s="53" t="s">
        <v>39</v>
      </c>
      <c r="B38" s="110">
        <v>261.13847647</v>
      </c>
      <c r="C38" s="110">
        <v>277.05593476999996</v>
      </c>
      <c r="D38" s="110">
        <v>395.68131765999999</v>
      </c>
      <c r="E38" s="110">
        <v>417.0219922</v>
      </c>
      <c r="F38" s="110">
        <v>0</v>
      </c>
      <c r="G38" s="110">
        <v>0</v>
      </c>
      <c r="H38" s="110">
        <v>0</v>
      </c>
      <c r="I38" s="110">
        <v>0</v>
      </c>
      <c r="J38" s="110">
        <v>0</v>
      </c>
      <c r="K38" s="110">
        <v>0</v>
      </c>
    </row>
    <row r="39" spans="1:11" x14ac:dyDescent="0.2">
      <c r="A39" s="53" t="s">
        <v>40</v>
      </c>
      <c r="B39" s="110">
        <v>0</v>
      </c>
      <c r="C39" s="110">
        <v>0</v>
      </c>
      <c r="D39" s="110">
        <v>0</v>
      </c>
      <c r="E39" s="110">
        <v>0</v>
      </c>
      <c r="F39" s="110">
        <v>0</v>
      </c>
      <c r="G39" s="110">
        <v>0</v>
      </c>
      <c r="H39" s="110">
        <v>0</v>
      </c>
      <c r="I39" s="110">
        <v>0</v>
      </c>
      <c r="J39" s="110">
        <v>0</v>
      </c>
      <c r="K39" s="110">
        <v>0</v>
      </c>
    </row>
    <row r="40" spans="1:11" x14ac:dyDescent="0.2">
      <c r="A40" s="53" t="s">
        <v>41</v>
      </c>
      <c r="B40" s="110"/>
      <c r="C40" s="110"/>
      <c r="D40" s="110"/>
      <c r="E40" s="110"/>
      <c r="F40" s="110"/>
      <c r="G40" s="110"/>
      <c r="H40" s="110"/>
      <c r="I40" s="110"/>
      <c r="J40" s="110"/>
      <c r="K40" s="110"/>
    </row>
    <row r="41" spans="1:11" x14ac:dyDescent="0.2">
      <c r="A41" s="53" t="s">
        <v>42</v>
      </c>
      <c r="B41" s="110">
        <v>0</v>
      </c>
      <c r="C41" s="110">
        <v>0</v>
      </c>
      <c r="D41" s="110">
        <v>0</v>
      </c>
      <c r="E41" s="110">
        <v>0</v>
      </c>
      <c r="F41" s="110">
        <v>0</v>
      </c>
      <c r="G41" s="110">
        <v>0</v>
      </c>
      <c r="H41" s="110">
        <v>0</v>
      </c>
      <c r="I41" s="110">
        <v>0</v>
      </c>
      <c r="J41" s="110">
        <v>0</v>
      </c>
      <c r="K41" s="110">
        <v>0</v>
      </c>
    </row>
    <row r="42" spans="1:11" x14ac:dyDescent="0.2">
      <c r="A42" s="53" t="s">
        <v>115</v>
      </c>
      <c r="B42" s="119">
        <v>485.63357063000012</v>
      </c>
      <c r="C42" s="119">
        <v>1131.7309777999999</v>
      </c>
      <c r="D42" s="119">
        <v>1239.57701716</v>
      </c>
      <c r="E42" s="119">
        <v>1245.9046798000002</v>
      </c>
      <c r="F42" s="119">
        <v>1082.9371506999998</v>
      </c>
      <c r="G42" s="119">
        <v>818.55518046000009</v>
      </c>
      <c r="H42" s="119">
        <v>935.08245283999986</v>
      </c>
      <c r="I42" s="119">
        <v>1034.2387283200001</v>
      </c>
      <c r="J42" s="119">
        <v>966.5234767799999</v>
      </c>
      <c r="K42" s="119">
        <v>814.06579985000008</v>
      </c>
    </row>
    <row r="43" spans="1:11" x14ac:dyDescent="0.2">
      <c r="A43" s="53" t="s">
        <v>116</v>
      </c>
      <c r="B43" s="119">
        <v>0</v>
      </c>
      <c r="C43" s="119">
        <v>0</v>
      </c>
      <c r="D43" s="119">
        <v>149.14097265000021</v>
      </c>
      <c r="E43" s="119">
        <v>171.03922706000014</v>
      </c>
      <c r="F43" s="119">
        <v>160.76413316999995</v>
      </c>
      <c r="G43" s="119">
        <v>216.93419866000011</v>
      </c>
      <c r="H43" s="119">
        <v>191.08605768999996</v>
      </c>
      <c r="I43" s="119">
        <v>262.86237129999995</v>
      </c>
      <c r="J43" s="119">
        <v>206.66440962000013</v>
      </c>
      <c r="K43" s="119">
        <v>79.249018970000009</v>
      </c>
    </row>
    <row r="44" spans="1:11" x14ac:dyDescent="0.2">
      <c r="A44" s="49"/>
      <c r="B44" s="123"/>
      <c r="C44" s="123"/>
      <c r="D44" s="116"/>
      <c r="E44" s="116"/>
      <c r="F44" s="116"/>
      <c r="G44" s="116"/>
      <c r="H44" s="116"/>
      <c r="I44" s="116"/>
      <c r="J44" s="116"/>
      <c r="K44" s="116"/>
    </row>
    <row r="45" spans="1:11" s="15" customFormat="1" x14ac:dyDescent="0.2">
      <c r="A45" s="52" t="s">
        <v>43</v>
      </c>
      <c r="B45" s="117">
        <v>1073.5522834499998</v>
      </c>
      <c r="C45" s="117">
        <v>1325.2186778800001</v>
      </c>
      <c r="D45" s="117">
        <v>1424.2075011900001</v>
      </c>
      <c r="E45" s="118">
        <v>1505.0999542200002</v>
      </c>
      <c r="F45" s="118">
        <v>2310.6265254800001</v>
      </c>
      <c r="G45" s="118">
        <v>2225.5112251400001</v>
      </c>
      <c r="H45" s="118">
        <v>2073.3040353899996</v>
      </c>
      <c r="I45" s="133">
        <v>2324.01912494</v>
      </c>
      <c r="J45" s="138">
        <v>2341.6799087199997</v>
      </c>
      <c r="K45" s="144">
        <f>K46+K51+K53</f>
        <v>1752.2747512999999</v>
      </c>
    </row>
    <row r="46" spans="1:11" x14ac:dyDescent="0.2">
      <c r="A46" s="55" t="s">
        <v>44</v>
      </c>
      <c r="B46" s="117">
        <v>785.7338946299999</v>
      </c>
      <c r="C46" s="117">
        <v>897.81598096999994</v>
      </c>
      <c r="D46" s="117">
        <v>1112.86077757</v>
      </c>
      <c r="E46" s="118">
        <v>1138.0865036100001</v>
      </c>
      <c r="F46" s="118">
        <v>1685.6545322700001</v>
      </c>
      <c r="G46" s="118">
        <v>1445.12612145</v>
      </c>
      <c r="H46" s="118">
        <v>1440.4018114099999</v>
      </c>
      <c r="I46" s="133">
        <v>1521.2468714899999</v>
      </c>
      <c r="J46" s="138">
        <v>1478.5180954499999</v>
      </c>
      <c r="K46" s="144">
        <f>K47+K48+K49</f>
        <v>1173.7093551200001</v>
      </c>
    </row>
    <row r="47" spans="1:11" x14ac:dyDescent="0.2">
      <c r="A47" s="53" t="s">
        <v>45</v>
      </c>
      <c r="B47" s="119">
        <v>0</v>
      </c>
      <c r="C47" s="119">
        <v>0</v>
      </c>
      <c r="D47" s="119">
        <v>0</v>
      </c>
      <c r="E47" s="119">
        <v>0</v>
      </c>
      <c r="F47" s="119">
        <v>0</v>
      </c>
      <c r="G47" s="119">
        <v>0</v>
      </c>
      <c r="H47" s="119">
        <v>0</v>
      </c>
      <c r="I47" s="119">
        <v>0</v>
      </c>
      <c r="J47" s="119">
        <v>0</v>
      </c>
      <c r="K47" s="119">
        <v>0</v>
      </c>
    </row>
    <row r="48" spans="1:11" x14ac:dyDescent="0.2">
      <c r="A48" s="53" t="s">
        <v>46</v>
      </c>
      <c r="B48" s="119">
        <v>0</v>
      </c>
      <c r="C48" s="119">
        <v>0</v>
      </c>
      <c r="D48" s="119">
        <v>0</v>
      </c>
      <c r="E48" s="119">
        <v>0</v>
      </c>
      <c r="F48" s="119">
        <v>0</v>
      </c>
      <c r="G48" s="119">
        <v>0</v>
      </c>
      <c r="H48" s="119">
        <v>0</v>
      </c>
      <c r="I48" s="119">
        <v>0</v>
      </c>
      <c r="J48" s="119">
        <v>0</v>
      </c>
      <c r="K48" s="119">
        <v>0</v>
      </c>
    </row>
    <row r="49" spans="1:11" x14ac:dyDescent="0.2">
      <c r="A49" s="53" t="s">
        <v>103</v>
      </c>
      <c r="B49" s="110">
        <v>785.7338946299999</v>
      </c>
      <c r="C49" s="110">
        <v>897.81598096999994</v>
      </c>
      <c r="D49" s="111">
        <v>1112.86077757</v>
      </c>
      <c r="E49" s="111">
        <v>1138.0865036100001</v>
      </c>
      <c r="F49" s="111">
        <v>1685.6545322700001</v>
      </c>
      <c r="G49" s="111">
        <v>1445.12612145</v>
      </c>
      <c r="H49" s="111">
        <v>1440.4018114099999</v>
      </c>
      <c r="I49" s="111">
        <v>1521.2468714899999</v>
      </c>
      <c r="J49" s="111">
        <v>1478.5180954499999</v>
      </c>
      <c r="K49" s="111">
        <v>1173.7093551200001</v>
      </c>
    </row>
    <row r="50" spans="1:11" x14ac:dyDescent="0.2">
      <c r="A50" s="55" t="s">
        <v>47</v>
      </c>
      <c r="B50" s="110"/>
      <c r="C50" s="110"/>
      <c r="D50" s="111"/>
      <c r="E50" s="111"/>
      <c r="F50" s="111"/>
      <c r="G50" s="111"/>
      <c r="H50" s="111"/>
      <c r="I50" s="111"/>
      <c r="J50" s="111"/>
      <c r="K50" s="111"/>
    </row>
    <row r="51" spans="1:11" x14ac:dyDescent="0.2">
      <c r="A51" s="55" t="s">
        <v>48</v>
      </c>
      <c r="B51" s="117">
        <v>0</v>
      </c>
      <c r="C51" s="117">
        <v>0</v>
      </c>
      <c r="D51" s="118">
        <v>0</v>
      </c>
      <c r="E51" s="118">
        <v>0</v>
      </c>
      <c r="F51" s="118">
        <v>0</v>
      </c>
      <c r="G51" s="118">
        <v>0</v>
      </c>
      <c r="H51" s="118">
        <v>0</v>
      </c>
      <c r="I51" s="135">
        <v>0</v>
      </c>
      <c r="J51" s="138">
        <v>0</v>
      </c>
      <c r="K51" s="144">
        <f>K52</f>
        <v>0</v>
      </c>
    </row>
    <row r="52" spans="1:11" x14ac:dyDescent="0.2">
      <c r="A52" s="53" t="s">
        <v>49</v>
      </c>
      <c r="B52" s="110">
        <v>0</v>
      </c>
      <c r="C52" s="110">
        <v>0</v>
      </c>
      <c r="D52" s="110">
        <v>0</v>
      </c>
      <c r="E52" s="110">
        <v>0</v>
      </c>
      <c r="F52" s="110">
        <v>0</v>
      </c>
      <c r="G52" s="110">
        <v>0</v>
      </c>
      <c r="H52" s="110">
        <v>0</v>
      </c>
      <c r="I52" s="110">
        <v>0</v>
      </c>
      <c r="J52" s="110">
        <v>0</v>
      </c>
      <c r="K52" s="110">
        <v>0</v>
      </c>
    </row>
    <row r="53" spans="1:11" x14ac:dyDescent="0.2">
      <c r="A53" s="55" t="s">
        <v>50</v>
      </c>
      <c r="B53" s="117">
        <v>287.81838882</v>
      </c>
      <c r="C53" s="117">
        <v>427.40269691000003</v>
      </c>
      <c r="D53" s="117">
        <v>311.34672362000003</v>
      </c>
      <c r="E53" s="118">
        <v>367.01345061000001</v>
      </c>
      <c r="F53" s="118">
        <v>624.97199320999994</v>
      </c>
      <c r="G53" s="118">
        <v>780.38510369000005</v>
      </c>
      <c r="H53" s="118">
        <v>632.90222397999992</v>
      </c>
      <c r="I53" s="133">
        <v>802.77225345000011</v>
      </c>
      <c r="J53" s="138">
        <v>863.16181326999981</v>
      </c>
      <c r="K53" s="144">
        <f>K54</f>
        <v>578.56539617999999</v>
      </c>
    </row>
    <row r="54" spans="1:11" x14ac:dyDescent="0.2">
      <c r="A54" s="53" t="s">
        <v>51</v>
      </c>
      <c r="B54" s="110">
        <v>287.81838882</v>
      </c>
      <c r="C54" s="110">
        <v>427.40269691000003</v>
      </c>
      <c r="D54" s="111">
        <v>311.34672362000003</v>
      </c>
      <c r="E54" s="111">
        <v>367.01345061000001</v>
      </c>
      <c r="F54" s="111">
        <v>624.97199320999994</v>
      </c>
      <c r="G54" s="111">
        <v>780.38510369000005</v>
      </c>
      <c r="H54" s="111">
        <v>632.90222397999992</v>
      </c>
      <c r="I54" s="111">
        <v>802.77225345000011</v>
      </c>
      <c r="J54" s="111">
        <v>863.16181326999981</v>
      </c>
      <c r="K54" s="111">
        <v>578.56539617999999</v>
      </c>
    </row>
    <row r="55" spans="1:11" x14ac:dyDescent="0.2">
      <c r="A55" s="49"/>
      <c r="B55" s="122"/>
      <c r="C55" s="122"/>
      <c r="D55" s="116"/>
      <c r="E55" s="116"/>
      <c r="F55" s="116"/>
      <c r="G55" s="116"/>
      <c r="H55" s="116"/>
      <c r="I55" s="116"/>
      <c r="J55" s="116"/>
      <c r="K55" s="116"/>
    </row>
    <row r="56" spans="1:11" s="15" customFormat="1" x14ac:dyDescent="0.2">
      <c r="A56" s="52" t="s">
        <v>52</v>
      </c>
      <c r="B56" s="117">
        <v>7182.41086653</v>
      </c>
      <c r="C56" s="117">
        <v>6064.2874844500002</v>
      </c>
      <c r="D56" s="117">
        <v>6038.8483930600005</v>
      </c>
      <c r="E56" s="118">
        <v>2261.0329391700002</v>
      </c>
      <c r="F56" s="118">
        <v>2842.3596344900002</v>
      </c>
      <c r="G56" s="118">
        <v>2132.8115637599999</v>
      </c>
      <c r="H56" s="118">
        <v>1754.8460526600002</v>
      </c>
      <c r="I56" s="133">
        <v>2208.47856598</v>
      </c>
      <c r="J56" s="138">
        <v>2449.4500626800004</v>
      </c>
      <c r="K56" s="144">
        <f>K57+K61</f>
        <v>626.1175838700002</v>
      </c>
    </row>
    <row r="57" spans="1:11" x14ac:dyDescent="0.2">
      <c r="A57" s="55" t="s">
        <v>22</v>
      </c>
      <c r="B57" s="124">
        <v>140.85515570000001</v>
      </c>
      <c r="C57" s="124">
        <v>109.72940591000001</v>
      </c>
      <c r="D57" s="124">
        <v>94.583228560000009</v>
      </c>
      <c r="E57" s="125">
        <v>75.371655059999995</v>
      </c>
      <c r="F57" s="125">
        <v>74.853295530000011</v>
      </c>
      <c r="G57" s="125">
        <v>85.421742810000012</v>
      </c>
      <c r="H57" s="125">
        <v>59.524358060000004</v>
      </c>
      <c r="I57" s="125">
        <v>84.383019349999998</v>
      </c>
      <c r="J57" s="125">
        <v>80.498493550000006</v>
      </c>
      <c r="K57" s="125">
        <f>K58+K60</f>
        <v>61.291870029999998</v>
      </c>
    </row>
    <row r="58" spans="1:11" x14ac:dyDescent="0.2">
      <c r="A58" s="53" t="s">
        <v>53</v>
      </c>
      <c r="B58" s="119">
        <v>140.85515570000001</v>
      </c>
      <c r="C58" s="119">
        <v>109.72940591000001</v>
      </c>
      <c r="D58" s="111">
        <v>94.583228560000009</v>
      </c>
      <c r="E58" s="111">
        <v>75.371655059999995</v>
      </c>
      <c r="F58" s="111">
        <v>74.853295530000011</v>
      </c>
      <c r="G58" s="111">
        <v>85.421742810000012</v>
      </c>
      <c r="H58" s="111">
        <v>59.524358060000004</v>
      </c>
      <c r="I58" s="111">
        <v>84.383019349999998</v>
      </c>
      <c r="J58" s="111">
        <v>80.498493550000006</v>
      </c>
      <c r="K58" s="111">
        <v>61.291870029999998</v>
      </c>
    </row>
    <row r="59" spans="1:11" x14ac:dyDescent="0.2">
      <c r="A59" s="53" t="s">
        <v>54</v>
      </c>
      <c r="B59" s="110"/>
      <c r="C59" s="110"/>
      <c r="D59" s="111"/>
      <c r="E59" s="111"/>
      <c r="F59" s="111"/>
      <c r="G59" s="111"/>
      <c r="H59" s="111"/>
      <c r="I59" s="111"/>
      <c r="J59" s="111"/>
      <c r="K59" s="111"/>
    </row>
    <row r="60" spans="1:11" x14ac:dyDescent="0.2">
      <c r="A60" s="53" t="s">
        <v>55</v>
      </c>
      <c r="B60" s="119">
        <v>0</v>
      </c>
      <c r="C60" s="119">
        <v>0</v>
      </c>
      <c r="D60" s="119">
        <v>0</v>
      </c>
      <c r="E60" s="119">
        <v>0</v>
      </c>
      <c r="F60" s="119">
        <v>0</v>
      </c>
      <c r="G60" s="119">
        <v>0</v>
      </c>
      <c r="H60" s="119">
        <v>0</v>
      </c>
      <c r="I60" s="119">
        <v>0</v>
      </c>
      <c r="J60" s="119">
        <v>0</v>
      </c>
      <c r="K60" s="119">
        <v>0</v>
      </c>
    </row>
    <row r="61" spans="1:11" x14ac:dyDescent="0.2">
      <c r="A61" s="55" t="s">
        <v>56</v>
      </c>
      <c r="B61" s="117">
        <v>7041.55571083</v>
      </c>
      <c r="C61" s="117">
        <v>5954.5580785399998</v>
      </c>
      <c r="D61" s="117">
        <v>5944.2651645000005</v>
      </c>
      <c r="E61" s="118">
        <v>2185.66128411</v>
      </c>
      <c r="F61" s="118">
        <v>2767.50633896</v>
      </c>
      <c r="G61" s="118">
        <v>2047.3898209499998</v>
      </c>
      <c r="H61" s="118">
        <v>1695.3216946000002</v>
      </c>
      <c r="I61" s="133">
        <v>2124.0955466300002</v>
      </c>
      <c r="J61" s="138">
        <v>2368.9515691300003</v>
      </c>
      <c r="K61" s="144">
        <f>K62+K63+K65</f>
        <v>564.82571384000016</v>
      </c>
    </row>
    <row r="62" spans="1:11" x14ac:dyDescent="0.2">
      <c r="A62" s="53" t="s">
        <v>57</v>
      </c>
      <c r="B62" s="119">
        <v>7028.28753994</v>
      </c>
      <c r="C62" s="119">
        <v>5937.64112415</v>
      </c>
      <c r="D62" s="111">
        <v>5942.020841210001</v>
      </c>
      <c r="E62" s="111">
        <v>2185.66128411</v>
      </c>
      <c r="F62" s="111">
        <v>0</v>
      </c>
      <c r="G62" s="111">
        <v>0</v>
      </c>
      <c r="H62" s="111">
        <v>0</v>
      </c>
      <c r="I62" s="111">
        <v>0</v>
      </c>
      <c r="J62" s="111">
        <v>0</v>
      </c>
      <c r="K62" s="111">
        <v>0</v>
      </c>
    </row>
    <row r="63" spans="1:11" x14ac:dyDescent="0.2">
      <c r="A63" s="53" t="s">
        <v>58</v>
      </c>
      <c r="B63" s="110">
        <v>13.26817089</v>
      </c>
      <c r="C63" s="110">
        <v>16.916954390000001</v>
      </c>
      <c r="D63" s="111">
        <v>2.2443232900000005</v>
      </c>
      <c r="E63" s="111">
        <v>0</v>
      </c>
      <c r="F63" s="111">
        <v>2765.9429289599998</v>
      </c>
      <c r="G63" s="111">
        <v>2047.3898209499998</v>
      </c>
      <c r="H63" s="111">
        <v>1695.3216946000002</v>
      </c>
      <c r="I63" s="111">
        <v>2124.0955466300002</v>
      </c>
      <c r="J63" s="111">
        <v>2368.9515691300003</v>
      </c>
      <c r="K63" s="111">
        <v>564.82571384000016</v>
      </c>
    </row>
    <row r="64" spans="1:11" x14ac:dyDescent="0.2">
      <c r="A64" s="53" t="s">
        <v>59</v>
      </c>
      <c r="B64" s="110"/>
      <c r="C64" s="110"/>
      <c r="D64" s="111"/>
      <c r="E64" s="111"/>
      <c r="F64" s="111"/>
      <c r="G64" s="111"/>
      <c r="H64" s="111"/>
      <c r="I64" s="111"/>
      <c r="J64" s="111"/>
      <c r="K64" s="111"/>
    </row>
    <row r="65" spans="1:11" x14ac:dyDescent="0.2">
      <c r="A65" s="53" t="s">
        <v>60</v>
      </c>
      <c r="B65" s="119">
        <v>0</v>
      </c>
      <c r="C65" s="119">
        <v>0</v>
      </c>
      <c r="D65" s="119">
        <v>0</v>
      </c>
      <c r="E65" s="119">
        <v>0</v>
      </c>
      <c r="F65" s="119">
        <v>1.56341</v>
      </c>
      <c r="G65" s="119">
        <v>0</v>
      </c>
      <c r="H65" s="119">
        <v>0</v>
      </c>
      <c r="I65" s="119">
        <v>0</v>
      </c>
      <c r="J65" s="119">
        <v>0</v>
      </c>
      <c r="K65" s="119"/>
    </row>
    <row r="66" spans="1:11" x14ac:dyDescent="0.2">
      <c r="A66" s="49"/>
      <c r="B66" s="122"/>
      <c r="C66" s="122"/>
      <c r="D66" s="116"/>
      <c r="E66" s="116"/>
      <c r="F66" s="116"/>
      <c r="G66" s="116"/>
      <c r="H66" s="116"/>
      <c r="I66" s="116"/>
      <c r="J66" s="116"/>
      <c r="K66" s="116"/>
    </row>
    <row r="67" spans="1:11" x14ac:dyDescent="0.2">
      <c r="A67" s="55" t="s">
        <v>61</v>
      </c>
      <c r="B67" s="117">
        <v>163.88052428</v>
      </c>
      <c r="C67" s="117">
        <v>107.46888858999999</v>
      </c>
      <c r="D67" s="117">
        <v>171.24796578999999</v>
      </c>
      <c r="E67" s="118">
        <v>1298.5717167600001</v>
      </c>
      <c r="F67" s="118">
        <v>381.72458787999994</v>
      </c>
      <c r="G67" s="118">
        <v>467.04635222999991</v>
      </c>
      <c r="H67" s="118">
        <v>513.82741158999988</v>
      </c>
      <c r="I67" s="133">
        <v>655.18470353999999</v>
      </c>
      <c r="J67" s="138">
        <v>543.20291213999997</v>
      </c>
      <c r="K67" s="144">
        <f>K68+K69+K70</f>
        <v>503.17752038999998</v>
      </c>
    </row>
    <row r="68" spans="1:11" x14ac:dyDescent="0.2">
      <c r="A68" s="53" t="s">
        <v>62</v>
      </c>
      <c r="B68" s="119">
        <v>0</v>
      </c>
      <c r="C68" s="119">
        <v>0</v>
      </c>
      <c r="D68" s="119">
        <v>0</v>
      </c>
      <c r="E68" s="119"/>
      <c r="F68" s="119"/>
      <c r="G68" s="119"/>
      <c r="H68" s="119">
        <v>0</v>
      </c>
      <c r="I68" s="119">
        <v>0</v>
      </c>
      <c r="J68" s="119">
        <v>0</v>
      </c>
      <c r="K68" s="119">
        <v>0</v>
      </c>
    </row>
    <row r="69" spans="1:11" x14ac:dyDescent="0.2">
      <c r="A69" s="53" t="s">
        <v>63</v>
      </c>
      <c r="B69" s="110">
        <v>0</v>
      </c>
      <c r="C69" s="110">
        <v>0</v>
      </c>
      <c r="D69" s="110">
        <v>0</v>
      </c>
      <c r="E69" s="110">
        <v>0</v>
      </c>
      <c r="F69" s="110">
        <v>0</v>
      </c>
      <c r="G69" s="110">
        <v>0</v>
      </c>
      <c r="H69" s="110">
        <v>0</v>
      </c>
      <c r="I69" s="110">
        <v>0</v>
      </c>
      <c r="J69" s="110">
        <v>0</v>
      </c>
      <c r="K69" s="110">
        <v>0</v>
      </c>
    </row>
    <row r="70" spans="1:11" x14ac:dyDescent="0.2">
      <c r="A70" s="53" t="s">
        <v>64</v>
      </c>
      <c r="B70" s="110">
        <v>163.88052428</v>
      </c>
      <c r="C70" s="110">
        <v>107.46888858999999</v>
      </c>
      <c r="D70" s="111">
        <v>171.24796578999999</v>
      </c>
      <c r="E70" s="111">
        <v>1298.5717167600001</v>
      </c>
      <c r="F70" s="111">
        <v>381.72458787999994</v>
      </c>
      <c r="G70" s="111">
        <v>467.04635222999991</v>
      </c>
      <c r="H70" s="111">
        <v>513.82741158999988</v>
      </c>
      <c r="I70" s="111">
        <v>655.18470353999999</v>
      </c>
      <c r="J70" s="111">
        <v>543.20291213999997</v>
      </c>
      <c r="K70" s="111">
        <v>503.17752038999998</v>
      </c>
    </row>
    <row r="71" spans="1:11" x14ac:dyDescent="0.2">
      <c r="A71" s="49"/>
      <c r="B71" s="122"/>
      <c r="C71" s="122"/>
      <c r="D71" s="116"/>
      <c r="E71" s="116"/>
      <c r="F71" s="116"/>
      <c r="G71" s="116"/>
      <c r="H71" s="116"/>
      <c r="I71" s="116"/>
      <c r="J71" s="116"/>
      <c r="K71" s="116"/>
    </row>
    <row r="72" spans="1:11" x14ac:dyDescent="0.2">
      <c r="A72" s="55" t="s">
        <v>65</v>
      </c>
      <c r="B72" s="126">
        <v>0</v>
      </c>
      <c r="C72" s="126">
        <v>0</v>
      </c>
      <c r="D72" s="125">
        <v>0</v>
      </c>
      <c r="E72" s="125">
        <v>0</v>
      </c>
      <c r="F72" s="125">
        <v>0</v>
      </c>
      <c r="G72" s="125">
        <v>0</v>
      </c>
      <c r="H72" s="125">
        <v>0</v>
      </c>
      <c r="I72" s="125">
        <v>0</v>
      </c>
      <c r="J72" s="125">
        <v>0</v>
      </c>
      <c r="K72" s="125">
        <v>0</v>
      </c>
    </row>
    <row r="73" spans="1:11" x14ac:dyDescent="0.2">
      <c r="A73" s="51"/>
      <c r="B73" s="122"/>
      <c r="C73" s="122"/>
      <c r="D73" s="116"/>
      <c r="E73" s="116"/>
      <c r="F73" s="116"/>
      <c r="G73" s="116"/>
      <c r="H73" s="116"/>
      <c r="I73" s="116"/>
      <c r="J73" s="116"/>
      <c r="K73" s="116"/>
    </row>
    <row r="74" spans="1:11" x14ac:dyDescent="0.2">
      <c r="A74" s="55" t="s">
        <v>66</v>
      </c>
      <c r="B74" s="117">
        <v>74.658420100000001</v>
      </c>
      <c r="C74" s="117">
        <v>81.871376680002115</v>
      </c>
      <c r="D74" s="117">
        <v>64.329819430000001</v>
      </c>
      <c r="E74" s="118">
        <v>49.275278340000007</v>
      </c>
      <c r="F74" s="118">
        <v>28.635978569999999</v>
      </c>
      <c r="G74" s="118">
        <v>28.435984800000004</v>
      </c>
      <c r="H74" s="118">
        <v>46.615496089999994</v>
      </c>
      <c r="I74" s="133">
        <v>74.390746299999989</v>
      </c>
      <c r="J74" s="138">
        <v>47.857431970000007</v>
      </c>
      <c r="K74" s="144">
        <f>K75+K77+K76+K78</f>
        <v>60.976875879999994</v>
      </c>
    </row>
    <row r="75" spans="1:11" x14ac:dyDescent="0.2">
      <c r="A75" s="53" t="s">
        <v>67</v>
      </c>
      <c r="B75" s="119">
        <v>0</v>
      </c>
      <c r="C75" s="119">
        <v>0</v>
      </c>
      <c r="D75" s="111">
        <v>6.5410290899999994</v>
      </c>
      <c r="E75" s="111">
        <v>4.5795510300000002</v>
      </c>
      <c r="F75" s="111">
        <v>24.314656799999998</v>
      </c>
      <c r="G75" s="111">
        <v>22.512515630000003</v>
      </c>
      <c r="H75" s="111">
        <v>30.101788189999997</v>
      </c>
      <c r="I75" s="111">
        <v>49.130739030000001</v>
      </c>
      <c r="J75" s="111">
        <v>27.087386360000004</v>
      </c>
      <c r="K75" s="111">
        <v>2.0686457499999999</v>
      </c>
    </row>
    <row r="76" spans="1:11" x14ac:dyDescent="0.2">
      <c r="A76" s="53" t="s">
        <v>93</v>
      </c>
      <c r="B76" s="119">
        <v>0</v>
      </c>
      <c r="C76" s="119">
        <v>0</v>
      </c>
      <c r="D76" s="119">
        <v>0</v>
      </c>
      <c r="E76" s="119">
        <v>0</v>
      </c>
      <c r="F76" s="119">
        <v>0</v>
      </c>
      <c r="G76" s="119">
        <v>0</v>
      </c>
      <c r="H76" s="119">
        <v>0</v>
      </c>
      <c r="I76" s="119">
        <v>0</v>
      </c>
      <c r="J76" s="119">
        <v>0</v>
      </c>
      <c r="K76" s="119">
        <v>0</v>
      </c>
    </row>
    <row r="77" spans="1:11" x14ac:dyDescent="0.2">
      <c r="A77" s="53" t="s">
        <v>94</v>
      </c>
      <c r="B77" s="119">
        <v>0</v>
      </c>
      <c r="C77" s="119">
        <v>0</v>
      </c>
      <c r="D77" s="119">
        <v>0</v>
      </c>
      <c r="E77" s="119">
        <v>0</v>
      </c>
      <c r="F77" s="119">
        <v>0</v>
      </c>
      <c r="G77" s="119">
        <v>0</v>
      </c>
      <c r="H77" s="119">
        <v>0</v>
      </c>
      <c r="I77" s="119">
        <v>0</v>
      </c>
      <c r="J77" s="119">
        <v>0</v>
      </c>
      <c r="K77" s="119">
        <v>0</v>
      </c>
    </row>
    <row r="78" spans="1:11" x14ac:dyDescent="0.2">
      <c r="A78" s="53" t="s">
        <v>95</v>
      </c>
      <c r="B78" s="110">
        <v>74.658420100000001</v>
      </c>
      <c r="C78" s="110">
        <v>81.871376680002115</v>
      </c>
      <c r="D78" s="111">
        <v>57.788790339999998</v>
      </c>
      <c r="E78" s="111">
        <v>44.695727310000009</v>
      </c>
      <c r="F78" s="111">
        <v>4.32132177</v>
      </c>
      <c r="G78" s="111">
        <v>5.9234691700000006</v>
      </c>
      <c r="H78" s="111">
        <v>16.5137079</v>
      </c>
      <c r="I78" s="111">
        <v>25.260007269999996</v>
      </c>
      <c r="J78" s="111">
        <v>20.77004561</v>
      </c>
      <c r="K78" s="111">
        <v>58.908230129999993</v>
      </c>
    </row>
    <row r="79" spans="1:11" x14ac:dyDescent="0.2">
      <c r="A79" s="50"/>
      <c r="B79" s="122"/>
      <c r="C79" s="122"/>
      <c r="D79" s="116"/>
      <c r="E79" s="116"/>
      <c r="F79" s="116"/>
      <c r="G79" s="116"/>
      <c r="H79" s="116"/>
      <c r="I79" s="116"/>
      <c r="J79" s="116"/>
      <c r="K79" s="116"/>
    </row>
    <row r="80" spans="1:11" x14ac:dyDescent="0.2">
      <c r="A80" s="55" t="s">
        <v>68</v>
      </c>
      <c r="B80" s="117">
        <v>2936.6155398199999</v>
      </c>
      <c r="C80" s="117">
        <v>3845.75451767</v>
      </c>
      <c r="D80" s="117">
        <v>5797.363741789999</v>
      </c>
      <c r="E80" s="118">
        <v>11134.852865019999</v>
      </c>
      <c r="F80" s="118">
        <v>7640.7104215399995</v>
      </c>
      <c r="G80" s="118">
        <v>13079.91052071</v>
      </c>
      <c r="H80" s="118">
        <v>12195.11458999</v>
      </c>
      <c r="I80" s="133">
        <v>7974.2292693899999</v>
      </c>
      <c r="J80" s="138">
        <v>10368.212583459999</v>
      </c>
      <c r="K80" s="144">
        <f>K81+K82+K83</f>
        <v>10976.640720060001</v>
      </c>
    </row>
    <row r="81" spans="1:11" x14ac:dyDescent="0.2">
      <c r="A81" s="53" t="s">
        <v>69</v>
      </c>
      <c r="B81" s="110">
        <v>595.22331188999999</v>
      </c>
      <c r="C81" s="110">
        <v>2129.99667967</v>
      </c>
      <c r="D81" s="111">
        <v>2219.1178582899997</v>
      </c>
      <c r="E81" s="111">
        <v>3998.8086014299997</v>
      </c>
      <c r="F81" s="111">
        <v>1220.1583406499999</v>
      </c>
      <c r="G81" s="111">
        <v>6961.6731976600004</v>
      </c>
      <c r="H81" s="111">
        <v>9810.7024797400009</v>
      </c>
      <c r="I81" s="111">
        <v>3553.2350000000001</v>
      </c>
      <c r="J81" s="111">
        <v>6124.5497899900001</v>
      </c>
      <c r="K81" s="111">
        <v>3400.6266996700006</v>
      </c>
    </row>
    <row r="82" spans="1:11" x14ac:dyDescent="0.2">
      <c r="A82" s="53" t="s">
        <v>70</v>
      </c>
      <c r="B82" s="119">
        <v>0</v>
      </c>
      <c r="C82" s="119">
        <v>0</v>
      </c>
      <c r="D82" s="111">
        <v>1.5251609300000002</v>
      </c>
      <c r="E82" s="111">
        <v>21.153915079999997</v>
      </c>
      <c r="F82" s="111">
        <v>2.6544749999999997</v>
      </c>
      <c r="G82" s="111">
        <v>0</v>
      </c>
      <c r="H82" s="111">
        <v>4.2016797400000003</v>
      </c>
      <c r="I82" s="111">
        <v>163.63447667</v>
      </c>
      <c r="J82" s="111">
        <v>0</v>
      </c>
      <c r="K82" s="111">
        <v>0</v>
      </c>
    </row>
    <row r="83" spans="1:11" x14ac:dyDescent="0.2">
      <c r="A83" s="53" t="s">
        <v>71</v>
      </c>
      <c r="B83" s="110">
        <v>2341.39222793</v>
      </c>
      <c r="C83" s="110">
        <v>1715.757838</v>
      </c>
      <c r="D83" s="111">
        <v>3576.7207225699999</v>
      </c>
      <c r="E83" s="111">
        <v>7114.89034851</v>
      </c>
      <c r="F83" s="111">
        <v>6417.8976058899998</v>
      </c>
      <c r="G83" s="111">
        <v>6118.2373230499998</v>
      </c>
      <c r="H83" s="111">
        <v>2380.2104305100002</v>
      </c>
      <c r="I83" s="111">
        <v>4257.3597927199999</v>
      </c>
      <c r="J83" s="111">
        <v>4243.6627934699991</v>
      </c>
      <c r="K83" s="111">
        <v>7576.01402039</v>
      </c>
    </row>
    <row r="84" spans="1:11" x14ac:dyDescent="0.2">
      <c r="A84" s="49"/>
      <c r="B84" s="122"/>
      <c r="C84" s="122"/>
      <c r="D84" s="116"/>
      <c r="E84" s="116"/>
      <c r="F84" s="116"/>
      <c r="G84" s="116"/>
      <c r="H84" s="116"/>
      <c r="I84" s="116"/>
      <c r="J84" s="116"/>
      <c r="K84" s="116"/>
    </row>
    <row r="85" spans="1:11" x14ac:dyDescent="0.2">
      <c r="A85" s="55" t="s">
        <v>72</v>
      </c>
      <c r="B85" s="117">
        <v>0</v>
      </c>
      <c r="C85" s="117">
        <v>0</v>
      </c>
      <c r="D85" s="117">
        <v>0</v>
      </c>
      <c r="E85" s="117">
        <v>0</v>
      </c>
      <c r="F85" s="117">
        <v>0</v>
      </c>
      <c r="G85" s="117">
        <v>0</v>
      </c>
      <c r="H85" s="117">
        <v>0</v>
      </c>
      <c r="I85" s="134">
        <v>0</v>
      </c>
      <c r="J85" s="137">
        <v>0</v>
      </c>
      <c r="K85" s="145">
        <v>0</v>
      </c>
    </row>
    <row r="86" spans="1:11" x14ac:dyDescent="0.2">
      <c r="A86" s="51"/>
      <c r="B86" s="115"/>
      <c r="C86" s="115"/>
      <c r="D86" s="116"/>
      <c r="E86" s="116"/>
      <c r="F86" s="116"/>
      <c r="G86" s="116"/>
      <c r="H86" s="116"/>
      <c r="I86" s="116"/>
      <c r="J86" s="116"/>
      <c r="K86" s="116"/>
    </row>
    <row r="87" spans="1:11" x14ac:dyDescent="0.2">
      <c r="A87" s="55" t="s">
        <v>73</v>
      </c>
      <c r="B87" s="117">
        <v>20606.884658970001</v>
      </c>
      <c r="C87" s="117">
        <v>22817.402246230002</v>
      </c>
      <c r="D87" s="117">
        <v>26564.376784179996</v>
      </c>
      <c r="E87" s="118">
        <v>30062.001065910001</v>
      </c>
      <c r="F87" s="118">
        <v>27756.648973259998</v>
      </c>
      <c r="G87" s="118">
        <v>30753.17298463</v>
      </c>
      <c r="H87" s="118">
        <v>29521.223369899995</v>
      </c>
      <c r="I87" s="133">
        <v>27218.096255529999</v>
      </c>
      <c r="J87" s="138">
        <v>29091.798383679998</v>
      </c>
      <c r="K87" s="144">
        <f>K9+K80+K85</f>
        <v>25321.993218429998</v>
      </c>
    </row>
    <row r="88" spans="1:11" ht="15.75" x14ac:dyDescent="0.25">
      <c r="A88" s="13"/>
      <c r="B88" s="127"/>
      <c r="C88" s="127"/>
      <c r="D88" s="127"/>
      <c r="E88" s="128"/>
      <c r="F88" s="128"/>
      <c r="G88" s="128"/>
      <c r="H88" s="128"/>
      <c r="I88" s="128"/>
      <c r="J88" s="128"/>
      <c r="K88" s="128"/>
    </row>
    <row r="89" spans="1:11" ht="15.75" x14ac:dyDescent="0.25">
      <c r="A89" s="14"/>
      <c r="B89" s="129"/>
      <c r="C89" s="129"/>
      <c r="D89" s="129"/>
      <c r="E89" s="129"/>
    </row>
    <row r="90" spans="1:11" x14ac:dyDescent="0.2">
      <c r="A90" s="86" t="s">
        <v>137</v>
      </c>
      <c r="B90" s="130"/>
      <c r="C90" s="130"/>
      <c r="D90" s="131"/>
    </row>
    <row r="91" spans="1:11" x14ac:dyDescent="0.2">
      <c r="A91" s="88" t="s">
        <v>138</v>
      </c>
      <c r="B91" s="130"/>
      <c r="C91" s="130"/>
      <c r="D91" s="131"/>
    </row>
    <row r="92" spans="1:11" x14ac:dyDescent="0.2">
      <c r="A92" s="88" t="s">
        <v>194</v>
      </c>
      <c r="B92" s="130"/>
      <c r="C92" s="130"/>
      <c r="D92" s="131"/>
    </row>
    <row r="93" spans="1:11" x14ac:dyDescent="0.2">
      <c r="A93" s="89" t="s">
        <v>181</v>
      </c>
      <c r="B93" s="130"/>
      <c r="C93" s="130"/>
      <c r="D93" s="131"/>
    </row>
    <row r="94" spans="1:11" x14ac:dyDescent="0.2">
      <c r="A94" s="89" t="s">
        <v>182</v>
      </c>
      <c r="B94" s="130"/>
      <c r="C94" s="130"/>
      <c r="D94" s="131"/>
    </row>
    <row r="95" spans="1:11" x14ac:dyDescent="0.2">
      <c r="A95" s="146" t="s">
        <v>193</v>
      </c>
    </row>
  </sheetData>
  <mergeCells count="10">
    <mergeCell ref="K9:K10"/>
    <mergeCell ref="J9:J10"/>
    <mergeCell ref="I9:I10"/>
    <mergeCell ref="H9:H10"/>
    <mergeCell ref="G9:G10"/>
    <mergeCell ref="B9:B10"/>
    <mergeCell ref="C9:C10"/>
    <mergeCell ref="F9:F10"/>
    <mergeCell ref="D9:D10"/>
    <mergeCell ref="E9:E10"/>
  </mergeCells>
  <phoneticPr fontId="0" type="noConversion"/>
  <printOptions horizontalCentered="1"/>
  <pageMargins left="0.25" right="0.25" top="0.75" bottom="0.75" header="0.3" footer="0.3"/>
  <pageSetup paperSize="9" scale="65" fitToHeight="2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4"/>
  <sheetViews>
    <sheetView showGridLines="0" zoomScale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7" sqref="A7"/>
    </sheetView>
  </sheetViews>
  <sheetFormatPr baseColWidth="10" defaultColWidth="12.625" defaultRowHeight="12.75" x14ac:dyDescent="0.2"/>
  <cols>
    <col min="1" max="1" width="44.125" style="9" customWidth="1"/>
    <col min="2" max="2" width="13" style="9" customWidth="1"/>
    <col min="3" max="3" width="13.5" style="9" bestFit="1" customWidth="1"/>
    <col min="4" max="6" width="11.375" style="9" customWidth="1"/>
    <col min="7" max="7" width="10.75" style="9" customWidth="1"/>
    <col min="8" max="9" width="10.75" style="9" bestFit="1" customWidth="1"/>
    <col min="10" max="10" width="10.75" style="9" customWidth="1"/>
    <col min="11" max="12" width="11.125" style="9" customWidth="1"/>
    <col min="13" max="16384" width="12.625" style="9"/>
  </cols>
  <sheetData>
    <row r="1" spans="1:15" ht="15.75" x14ac:dyDescent="0.25">
      <c r="A1" s="156"/>
      <c r="B1" s="157"/>
      <c r="C1" s="157"/>
      <c r="D1" s="157"/>
      <c r="E1" s="157"/>
      <c r="F1" s="3"/>
      <c r="G1" s="3"/>
      <c r="H1" s="3"/>
      <c r="I1" s="158"/>
      <c r="J1" s="158"/>
      <c r="K1" s="158"/>
      <c r="L1" s="158"/>
    </row>
    <row r="2" spans="1:15" ht="15.75" x14ac:dyDescent="0.25">
      <c r="A2" s="158"/>
      <c r="B2" s="157"/>
      <c r="C2" s="157"/>
      <c r="D2" s="157"/>
      <c r="E2" s="157"/>
      <c r="F2" s="3"/>
      <c r="G2" s="3"/>
      <c r="H2" s="3"/>
      <c r="I2" s="158"/>
      <c r="J2" s="158"/>
      <c r="K2" s="158"/>
      <c r="L2" s="158"/>
    </row>
    <row r="3" spans="1:15" ht="15.75" x14ac:dyDescent="0.25">
      <c r="A3" s="159"/>
      <c r="B3" s="159"/>
      <c r="C3" s="159"/>
      <c r="D3" s="159"/>
      <c r="E3" s="159"/>
      <c r="F3" s="3"/>
      <c r="G3" s="3"/>
      <c r="H3" s="3"/>
      <c r="I3" s="158"/>
      <c r="J3" s="158"/>
      <c r="K3" s="158"/>
      <c r="L3" s="158"/>
      <c r="O3" s="16"/>
    </row>
    <row r="4" spans="1:15" ht="15.75" x14ac:dyDescent="0.25">
      <c r="A4" s="159"/>
      <c r="B4" s="159"/>
      <c r="C4" s="159"/>
      <c r="D4" s="159"/>
      <c r="E4" s="159"/>
      <c r="F4" s="3"/>
      <c r="G4" s="3"/>
      <c r="H4" s="3"/>
      <c r="I4" s="158"/>
      <c r="J4" s="158"/>
      <c r="K4" s="158"/>
      <c r="L4" s="158"/>
      <c r="O4" s="83"/>
    </row>
    <row r="5" spans="1:15" ht="27" customHeight="1" x14ac:dyDescent="0.25">
      <c r="A5" s="160"/>
      <c r="B5" s="159"/>
      <c r="C5" s="159"/>
      <c r="D5" s="159"/>
      <c r="E5" s="159"/>
      <c r="F5" s="3"/>
      <c r="G5" s="3"/>
      <c r="H5" s="3"/>
      <c r="I5" s="158"/>
      <c r="J5" s="158"/>
      <c r="K5" s="158"/>
      <c r="L5" s="158"/>
    </row>
    <row r="6" spans="1:15" ht="15.75" x14ac:dyDescent="0.25">
      <c r="A6" s="3"/>
      <c r="B6" s="3"/>
      <c r="C6" s="3"/>
      <c r="D6" s="3"/>
      <c r="E6" s="3"/>
      <c r="F6" s="3"/>
      <c r="G6" s="3"/>
      <c r="H6" s="3"/>
      <c r="I6" s="158"/>
      <c r="J6" s="158"/>
      <c r="K6" s="158"/>
      <c r="L6" s="158"/>
    </row>
    <row r="7" spans="1:15" x14ac:dyDescent="0.2">
      <c r="A7" s="31" t="s">
        <v>14</v>
      </c>
      <c r="B7" s="32" t="s">
        <v>130</v>
      </c>
      <c r="C7" s="32" t="s">
        <v>131</v>
      </c>
      <c r="D7" s="32" t="s">
        <v>132</v>
      </c>
      <c r="E7" s="32" t="s">
        <v>133</v>
      </c>
      <c r="F7" s="32" t="s">
        <v>139</v>
      </c>
      <c r="G7" s="32" t="s">
        <v>140</v>
      </c>
      <c r="H7" s="32" t="s">
        <v>141</v>
      </c>
      <c r="I7" s="32" t="s">
        <v>154</v>
      </c>
      <c r="J7" s="32" t="s">
        <v>157</v>
      </c>
      <c r="K7" s="32" t="s">
        <v>190</v>
      </c>
    </row>
    <row r="9" spans="1:15" s="10" customFormat="1" x14ac:dyDescent="0.2">
      <c r="A9" s="28" t="s">
        <v>106</v>
      </c>
      <c r="B9" s="34">
        <v>19791.132866240005</v>
      </c>
      <c r="C9" s="34">
        <v>22253.151769109005</v>
      </c>
      <c r="D9" s="34">
        <v>26889.375564823997</v>
      </c>
      <c r="E9" s="34">
        <v>29813.556168390009</v>
      </c>
      <c r="F9" s="34">
        <v>27373.249305490001</v>
      </c>
      <c r="G9" s="34">
        <v>29213.722921689998</v>
      </c>
      <c r="H9" s="34">
        <v>29891.21241457999</v>
      </c>
      <c r="I9" s="34">
        <v>27135.492086849998</v>
      </c>
      <c r="J9" s="34">
        <v>27440.648190989999</v>
      </c>
      <c r="K9" s="34">
        <f>SUM(K11:K22)</f>
        <v>24448.4055042</v>
      </c>
    </row>
    <row r="10" spans="1:15" x14ac:dyDescent="0.2">
      <c r="B10" s="35"/>
      <c r="C10" s="35"/>
      <c r="D10" s="35"/>
      <c r="E10" s="35"/>
      <c r="F10" s="35"/>
      <c r="G10" s="35"/>
      <c r="H10" s="35"/>
      <c r="I10" s="35"/>
      <c r="J10" s="35"/>
      <c r="K10" s="35"/>
    </row>
    <row r="11" spans="1:15" x14ac:dyDescent="0.2">
      <c r="A11" s="29" t="s">
        <v>74</v>
      </c>
      <c r="B11" s="36">
        <v>9136.0002710300014</v>
      </c>
      <c r="C11" s="36">
        <v>10161.082038398999</v>
      </c>
      <c r="D11" s="36">
        <v>11517.188022184002</v>
      </c>
      <c r="E11" s="36">
        <v>13169.069621120003</v>
      </c>
      <c r="F11" s="36">
        <v>10579.915950209997</v>
      </c>
      <c r="G11" s="36">
        <v>11032.760564169994</v>
      </c>
      <c r="H11" s="36">
        <v>10773.721197299998</v>
      </c>
      <c r="I11" s="36">
        <v>10178.873989879998</v>
      </c>
      <c r="J11" s="36">
        <v>9628.2967640099996</v>
      </c>
      <c r="K11" s="36">
        <v>9294.3661938500009</v>
      </c>
    </row>
    <row r="12" spans="1:15" x14ac:dyDescent="0.2">
      <c r="A12" s="29" t="s">
        <v>75</v>
      </c>
      <c r="B12" s="36">
        <v>2696.5604620599997</v>
      </c>
      <c r="C12" s="36">
        <v>2986.3197953600002</v>
      </c>
      <c r="D12" s="36">
        <v>3688.8177374900001</v>
      </c>
      <c r="E12" s="36">
        <v>3638.99136051</v>
      </c>
      <c r="F12" s="36">
        <v>3078.7410761199999</v>
      </c>
      <c r="G12" s="36">
        <v>3185.6859908599999</v>
      </c>
      <c r="H12" s="36">
        <v>3539.36638017</v>
      </c>
      <c r="I12" s="36">
        <v>3598.4611946199998</v>
      </c>
      <c r="J12" s="36">
        <v>3580.2848864300004</v>
      </c>
      <c r="K12" s="36">
        <v>3184.6225495599997</v>
      </c>
    </row>
    <row r="13" spans="1:15" x14ac:dyDescent="0.2">
      <c r="A13" s="29" t="s">
        <v>76</v>
      </c>
      <c r="B13" s="36">
        <v>1243.7294160500001</v>
      </c>
      <c r="C13" s="36">
        <v>1266.2233470699998</v>
      </c>
      <c r="D13" s="36">
        <v>1494.5016425200001</v>
      </c>
      <c r="E13" s="36">
        <v>1358.4444951100002</v>
      </c>
      <c r="F13" s="36">
        <v>1122.79146158</v>
      </c>
      <c r="G13" s="36">
        <v>1078.0658054300002</v>
      </c>
      <c r="H13" s="36">
        <v>1005.4285069800001</v>
      </c>
      <c r="I13" s="36">
        <v>1016.08241708</v>
      </c>
      <c r="J13" s="36">
        <v>1191.44202984</v>
      </c>
      <c r="K13" s="36">
        <v>1410.8475312500002</v>
      </c>
    </row>
    <row r="14" spans="1:15" x14ac:dyDescent="0.2">
      <c r="A14" s="29" t="s">
        <v>77</v>
      </c>
      <c r="B14" s="36">
        <v>1288.71504598</v>
      </c>
      <c r="C14" s="36">
        <v>1658.5238688900001</v>
      </c>
      <c r="D14" s="36">
        <v>1951.17894067</v>
      </c>
      <c r="E14" s="36">
        <v>2155.6489877200002</v>
      </c>
      <c r="F14" s="36">
        <v>2119.30183296</v>
      </c>
      <c r="G14" s="36">
        <v>2363.5497418</v>
      </c>
      <c r="H14" s="36">
        <v>2550.0647819599999</v>
      </c>
      <c r="I14" s="36">
        <v>2676.7754894900004</v>
      </c>
      <c r="J14" s="36">
        <v>2657.6339519400003</v>
      </c>
      <c r="K14" s="36">
        <v>2546.1671031000001</v>
      </c>
    </row>
    <row r="15" spans="1:15" x14ac:dyDescent="0.2">
      <c r="A15" s="29" t="s">
        <v>78</v>
      </c>
      <c r="B15" s="36">
        <v>293.82065733000002</v>
      </c>
      <c r="C15" s="36">
        <v>403.43916627000004</v>
      </c>
      <c r="D15" s="36">
        <v>346.47960934999998</v>
      </c>
      <c r="E15" s="36">
        <v>429.98880630000008</v>
      </c>
      <c r="F15" s="36">
        <v>452.07423840000001</v>
      </c>
      <c r="G15" s="36">
        <v>294.53735856999998</v>
      </c>
      <c r="H15" s="36">
        <v>269.46152019999994</v>
      </c>
      <c r="I15" s="36">
        <v>188.78481112</v>
      </c>
      <c r="J15" s="36">
        <v>140.53885868</v>
      </c>
      <c r="K15" s="36">
        <v>147.19112236999999</v>
      </c>
    </row>
    <row r="16" spans="1:15" x14ac:dyDescent="0.2">
      <c r="A16" s="29" t="s">
        <v>79</v>
      </c>
      <c r="B16" s="36">
        <v>1321.4752348300001</v>
      </c>
      <c r="C16" s="36">
        <v>1214.85659949</v>
      </c>
      <c r="D16" s="36">
        <v>1687.65327817</v>
      </c>
      <c r="E16" s="36">
        <v>1669.3518828399999</v>
      </c>
      <c r="F16" s="36">
        <v>1290.5503077899998</v>
      </c>
      <c r="G16" s="36">
        <v>1201.7313641400001</v>
      </c>
      <c r="H16" s="36">
        <v>570.52719954000008</v>
      </c>
      <c r="I16" s="36">
        <v>418.39159282999998</v>
      </c>
      <c r="J16" s="36">
        <v>140.40753932000004</v>
      </c>
      <c r="K16" s="36">
        <v>133.24915414999998</v>
      </c>
    </row>
    <row r="17" spans="1:11" x14ac:dyDescent="0.2">
      <c r="A17" s="29" t="s">
        <v>80</v>
      </c>
      <c r="B17" s="36">
        <v>58.64993118000001</v>
      </c>
      <c r="C17" s="36">
        <v>48.307649429999998</v>
      </c>
      <c r="D17" s="36">
        <v>109.25435196999999</v>
      </c>
      <c r="E17" s="36">
        <v>87.231577760000008</v>
      </c>
      <c r="F17" s="36">
        <v>99.121042830000007</v>
      </c>
      <c r="G17" s="36">
        <v>45.135454099999997</v>
      </c>
      <c r="H17" s="36">
        <v>37.959159430000007</v>
      </c>
      <c r="I17" s="36">
        <v>33.761016169999998</v>
      </c>
      <c r="J17" s="36">
        <v>52.115613570000001</v>
      </c>
      <c r="K17" s="36">
        <v>148.07757236999998</v>
      </c>
    </row>
    <row r="18" spans="1:11" x14ac:dyDescent="0.2">
      <c r="A18" s="29" t="s">
        <v>81</v>
      </c>
      <c r="B18" s="36">
        <v>37.31985804</v>
      </c>
      <c r="C18" s="36">
        <v>46.10920643</v>
      </c>
      <c r="D18" s="36">
        <v>36.257375740000001</v>
      </c>
      <c r="E18" s="36">
        <v>60.581429859999993</v>
      </c>
      <c r="F18" s="36">
        <v>36.330728579999999</v>
      </c>
      <c r="G18" s="36">
        <v>25.012940090000001</v>
      </c>
      <c r="H18" s="36">
        <v>21.925058380000003</v>
      </c>
      <c r="I18" s="36">
        <v>15.508745640000001</v>
      </c>
      <c r="J18" s="36">
        <v>13.772703419999999</v>
      </c>
      <c r="K18" s="36">
        <v>12.718867420000002</v>
      </c>
    </row>
    <row r="19" spans="1:11" x14ac:dyDescent="0.2">
      <c r="A19" s="29" t="s">
        <v>82</v>
      </c>
      <c r="B19" s="36">
        <v>1110.3986903599998</v>
      </c>
      <c r="C19" s="36">
        <v>1362.52614247</v>
      </c>
      <c r="D19" s="36">
        <v>1809.8461010799999</v>
      </c>
      <c r="E19" s="36">
        <v>1491.9043422</v>
      </c>
      <c r="F19" s="36">
        <v>796.15434562999997</v>
      </c>
      <c r="G19" s="36">
        <v>980.49258508999992</v>
      </c>
      <c r="H19" s="36">
        <v>900.25420593000013</v>
      </c>
      <c r="I19" s="36">
        <v>356.70969503999999</v>
      </c>
      <c r="J19" s="36">
        <v>289.58911746000001</v>
      </c>
      <c r="K19" s="36">
        <v>275.76146277999999</v>
      </c>
    </row>
    <row r="20" spans="1:11" x14ac:dyDescent="0.2">
      <c r="A20" s="29" t="s">
        <v>83</v>
      </c>
      <c r="B20" s="36">
        <v>208.06468024999998</v>
      </c>
      <c r="C20" s="36">
        <v>448.62738134999995</v>
      </c>
      <c r="D20" s="36">
        <v>800.61752447999993</v>
      </c>
      <c r="E20" s="36">
        <v>676.74944830000004</v>
      </c>
      <c r="F20" s="36">
        <v>396.71825012999994</v>
      </c>
      <c r="G20" s="36">
        <v>815.03176270999995</v>
      </c>
      <c r="H20" s="36">
        <v>627.20228417999999</v>
      </c>
      <c r="I20" s="36">
        <v>297.52131746999999</v>
      </c>
      <c r="J20" s="36">
        <v>265.47994053000002</v>
      </c>
      <c r="K20" s="36">
        <v>517.97272826999995</v>
      </c>
    </row>
    <row r="21" spans="1:11" x14ac:dyDescent="0.2">
      <c r="A21" s="29" t="s">
        <v>84</v>
      </c>
      <c r="B21" s="36">
        <v>61.421989400000001</v>
      </c>
      <c r="C21" s="36">
        <v>187.0057234900014</v>
      </c>
      <c r="D21" s="36">
        <v>157.06475025</v>
      </c>
      <c r="E21" s="36">
        <v>139.54031287000001</v>
      </c>
      <c r="F21" s="36">
        <v>50.81157717</v>
      </c>
      <c r="G21" s="36">
        <v>57.95996993</v>
      </c>
      <c r="H21" s="36">
        <v>132.02991799999998</v>
      </c>
      <c r="I21" s="36">
        <v>85.651017659999994</v>
      </c>
      <c r="J21" s="36">
        <v>85.424209310000009</v>
      </c>
      <c r="K21" s="36">
        <v>46.195032330000004</v>
      </c>
    </row>
    <row r="22" spans="1:11" x14ac:dyDescent="0.2">
      <c r="A22" s="29" t="s">
        <v>85</v>
      </c>
      <c r="B22" s="36">
        <v>2334.9766297300002</v>
      </c>
      <c r="C22" s="36">
        <v>2470.1308504600001</v>
      </c>
      <c r="D22" s="36">
        <v>3290.5162309200005</v>
      </c>
      <c r="E22" s="36">
        <v>4935.5562177800002</v>
      </c>
      <c r="F22" s="36">
        <v>7350.738494090001</v>
      </c>
      <c r="G22" s="36">
        <v>8133.7593848000006</v>
      </c>
      <c r="H22" s="36">
        <v>9463.2722025099993</v>
      </c>
      <c r="I22" s="36">
        <v>8268.9707998499998</v>
      </c>
      <c r="J22" s="36">
        <v>9395.662576480001</v>
      </c>
      <c r="K22" s="36">
        <f>K24+K28</f>
        <v>6731.2361867500003</v>
      </c>
    </row>
    <row r="23" spans="1:11" x14ac:dyDescent="0.2">
      <c r="B23" s="33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2">
      <c r="A24" s="29" t="s">
        <v>86</v>
      </c>
      <c r="B24" s="36">
        <v>663.66632219999997</v>
      </c>
      <c r="C24" s="36">
        <v>946.68990738000014</v>
      </c>
      <c r="D24" s="36">
        <v>1182.00365214</v>
      </c>
      <c r="E24" s="36">
        <v>1361.9664953800002</v>
      </c>
      <c r="F24" s="36">
        <v>1761.78495109</v>
      </c>
      <c r="G24" s="36">
        <v>1930.5651217399998</v>
      </c>
      <c r="H24" s="36">
        <v>2514.9785696199997</v>
      </c>
      <c r="I24" s="36">
        <v>3026.5545711799996</v>
      </c>
      <c r="J24" s="36">
        <v>3340.22988007</v>
      </c>
      <c r="K24" s="36">
        <f>K25+K26</f>
        <v>2083.6554276900001</v>
      </c>
    </row>
    <row r="25" spans="1:11" x14ac:dyDescent="0.2">
      <c r="A25" s="29" t="s">
        <v>87</v>
      </c>
      <c r="B25" s="36">
        <v>276.68990151999998</v>
      </c>
      <c r="C25" s="36">
        <v>457.30218743</v>
      </c>
      <c r="D25" s="36">
        <v>530.87566894000008</v>
      </c>
      <c r="E25" s="36">
        <v>659.92499762000011</v>
      </c>
      <c r="F25" s="36">
        <v>1105.2066707700001</v>
      </c>
      <c r="G25" s="36">
        <v>1133.2832853499999</v>
      </c>
      <c r="H25" s="36">
        <v>1697.12972182</v>
      </c>
      <c r="I25" s="36">
        <v>2136.0061888199998</v>
      </c>
      <c r="J25" s="36">
        <v>2278.9501371300003</v>
      </c>
      <c r="K25" s="36">
        <v>1237.1021987700001</v>
      </c>
    </row>
    <row r="26" spans="1:11" x14ac:dyDescent="0.2">
      <c r="A26" s="29" t="s">
        <v>88</v>
      </c>
      <c r="B26" s="36">
        <v>386.97642068000005</v>
      </c>
      <c r="C26" s="36">
        <v>489.38771994999996</v>
      </c>
      <c r="D26" s="36">
        <v>651.12798320000013</v>
      </c>
      <c r="E26" s="36">
        <v>702.04149776000008</v>
      </c>
      <c r="F26" s="36">
        <v>656.57828031999998</v>
      </c>
      <c r="G26" s="36">
        <v>797.28183638999985</v>
      </c>
      <c r="H26" s="36">
        <v>817.84884779999993</v>
      </c>
      <c r="I26" s="36">
        <v>890.54838236000001</v>
      </c>
      <c r="J26" s="36">
        <v>1061.27974294</v>
      </c>
      <c r="K26" s="36">
        <v>846.55322891999992</v>
      </c>
    </row>
    <row r="27" spans="1:11" x14ac:dyDescent="0.2">
      <c r="B27" s="33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2">
      <c r="A28" s="29" t="s">
        <v>89</v>
      </c>
      <c r="B28" s="36">
        <v>1671.31030753</v>
      </c>
      <c r="C28" s="36">
        <v>1523.4409430799999</v>
      </c>
      <c r="D28" s="36">
        <v>2108.5125787800002</v>
      </c>
      <c r="E28" s="36">
        <v>3573.5897224</v>
      </c>
      <c r="F28" s="36">
        <v>5588.9535430000005</v>
      </c>
      <c r="G28" s="36">
        <v>6203.1942630600006</v>
      </c>
      <c r="H28" s="36">
        <v>6948.2936328899996</v>
      </c>
      <c r="I28" s="36">
        <v>5242.4162286700002</v>
      </c>
      <c r="J28" s="36">
        <v>6055.4326964100001</v>
      </c>
      <c r="K28" s="36">
        <f>K29+K30</f>
        <v>4647.5807590599998</v>
      </c>
    </row>
    <row r="29" spans="1:11" x14ac:dyDescent="0.2">
      <c r="A29" s="29" t="s">
        <v>87</v>
      </c>
      <c r="B29" s="36">
        <v>712.42398904999993</v>
      </c>
      <c r="C29" s="36">
        <v>482.26952109000013</v>
      </c>
      <c r="D29" s="36">
        <v>1001.7037476600001</v>
      </c>
      <c r="E29" s="36">
        <v>1957.2329226699999</v>
      </c>
      <c r="F29" s="36">
        <v>2045.9676171400001</v>
      </c>
      <c r="G29" s="36">
        <v>3168.1015047100004</v>
      </c>
      <c r="H29" s="36">
        <v>3220.5486707600003</v>
      </c>
      <c r="I29" s="36">
        <v>1772.0637954499998</v>
      </c>
      <c r="J29" s="36">
        <v>3113.8590108499998</v>
      </c>
      <c r="K29" s="36">
        <v>1918.3554396300001</v>
      </c>
    </row>
    <row r="30" spans="1:11" x14ac:dyDescent="0.2">
      <c r="A30" s="29" t="s">
        <v>88</v>
      </c>
      <c r="B30" s="36">
        <v>958.88631848000011</v>
      </c>
      <c r="C30" s="36">
        <v>1041.17142199</v>
      </c>
      <c r="D30" s="36">
        <v>1106.8088311199999</v>
      </c>
      <c r="E30" s="36">
        <v>1616.3567997299999</v>
      </c>
      <c r="F30" s="36">
        <v>3542.9859258600004</v>
      </c>
      <c r="G30" s="36">
        <v>3035.0927583500002</v>
      </c>
      <c r="H30" s="36">
        <v>3727.7449621299997</v>
      </c>
      <c r="I30" s="36">
        <v>3470.3524332200004</v>
      </c>
      <c r="J30" s="36">
        <v>2941.5736855599998</v>
      </c>
      <c r="K30" s="36">
        <v>2729.2253194299997</v>
      </c>
    </row>
    <row r="31" spans="1:11" x14ac:dyDescent="0.2">
      <c r="C31" s="37"/>
      <c r="D31" s="37"/>
      <c r="E31" s="37"/>
      <c r="F31" s="10"/>
      <c r="G31" s="10"/>
      <c r="H31" s="10"/>
      <c r="I31" s="10"/>
      <c r="J31" s="10"/>
      <c r="K31" s="10"/>
    </row>
    <row r="32" spans="1:11" x14ac:dyDescent="0.2">
      <c r="A32" s="30" t="s">
        <v>90</v>
      </c>
      <c r="B32" s="34">
        <v>0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</row>
    <row r="33" spans="1:11" x14ac:dyDescent="0.2">
      <c r="F33" s="38"/>
      <c r="G33" s="38"/>
      <c r="H33" s="38"/>
      <c r="I33" s="38"/>
      <c r="J33" s="38"/>
      <c r="K33" s="38"/>
    </row>
    <row r="34" spans="1:11" x14ac:dyDescent="0.2">
      <c r="A34" s="30" t="s">
        <v>91</v>
      </c>
      <c r="B34" s="39">
        <v>815.8</v>
      </c>
      <c r="C34" s="39">
        <v>564.25</v>
      </c>
      <c r="D34" s="39">
        <v>-324.98983064399903</v>
      </c>
      <c r="E34" s="39">
        <v>249.05349083156901</v>
      </c>
      <c r="F34" s="39">
        <v>383.32261526000002</v>
      </c>
      <c r="G34" s="39">
        <v>1539.4501007800009</v>
      </c>
      <c r="H34" s="39">
        <v>-369.98904710000301</v>
      </c>
      <c r="I34" s="39">
        <v>82.543707560002105</v>
      </c>
      <c r="J34" s="39">
        <v>1651.1502190799999</v>
      </c>
      <c r="K34" s="39">
        <v>873.58796963999998</v>
      </c>
    </row>
    <row r="35" spans="1:11" x14ac:dyDescent="0.2">
      <c r="B35" s="35"/>
      <c r="C35" s="35"/>
      <c r="D35" s="35"/>
      <c r="E35" s="35"/>
      <c r="F35" s="35"/>
      <c r="G35" s="35"/>
      <c r="H35" s="35"/>
      <c r="I35" s="35"/>
      <c r="J35" s="35"/>
      <c r="K35" s="35"/>
    </row>
    <row r="36" spans="1:11" x14ac:dyDescent="0.2">
      <c r="A36" s="30" t="s">
        <v>92</v>
      </c>
      <c r="B36" s="34">
        <v>20606.932866240004</v>
      </c>
      <c r="C36" s="34">
        <v>22817.401769109005</v>
      </c>
      <c r="D36" s="34">
        <v>26564.385734179999</v>
      </c>
      <c r="E36" s="34">
        <v>30062.609659221576</v>
      </c>
      <c r="F36" s="34">
        <v>27756.571920750001</v>
      </c>
      <c r="G36" s="34">
        <v>30753.17302247</v>
      </c>
      <c r="H36" s="34">
        <v>29521.223367479986</v>
      </c>
      <c r="I36" s="34">
        <v>27218.03579441</v>
      </c>
      <c r="J36" s="34">
        <v>29091.798410069998</v>
      </c>
      <c r="K36" s="34">
        <f>K9+K34</f>
        <v>25321.993473840001</v>
      </c>
    </row>
    <row r="37" spans="1:11" s="18" customFormat="1" ht="15.75" x14ac:dyDescent="0.25">
      <c r="A37" s="17"/>
      <c r="G37" s="139"/>
      <c r="H37" s="139"/>
      <c r="I37" s="139"/>
      <c r="J37" s="139"/>
      <c r="K37" s="139"/>
    </row>
    <row r="38" spans="1:11" x14ac:dyDescent="0.2">
      <c r="B38" s="11"/>
      <c r="C38" s="11"/>
      <c r="D38" s="11"/>
    </row>
    <row r="39" spans="1:11" x14ac:dyDescent="0.2">
      <c r="A39" s="142" t="s">
        <v>183</v>
      </c>
      <c r="B39" s="84"/>
      <c r="C39" s="84"/>
      <c r="D39" s="84"/>
      <c r="E39" s="85"/>
    </row>
    <row r="40" spans="1:11" x14ac:dyDescent="0.2">
      <c r="A40" s="143" t="s">
        <v>184</v>
      </c>
      <c r="B40" s="84"/>
      <c r="C40" s="84"/>
      <c r="D40" s="84"/>
      <c r="E40" s="85"/>
    </row>
    <row r="41" spans="1:11" x14ac:dyDescent="0.2">
      <c r="A41" s="143" t="s">
        <v>185</v>
      </c>
      <c r="B41" s="84"/>
      <c r="C41" s="84"/>
      <c r="D41" s="84"/>
      <c r="E41" s="85"/>
    </row>
    <row r="42" spans="1:11" x14ac:dyDescent="0.2">
      <c r="A42" s="90" t="s">
        <v>186</v>
      </c>
      <c r="B42" s="84"/>
      <c r="C42" s="84"/>
      <c r="D42" s="84"/>
      <c r="E42" s="85"/>
    </row>
    <row r="43" spans="1:11" x14ac:dyDescent="0.2">
      <c r="A43" s="146" t="s">
        <v>193</v>
      </c>
    </row>
    <row r="44" spans="1:11" x14ac:dyDescent="0.2">
      <c r="A44" s="58"/>
    </row>
  </sheetData>
  <phoneticPr fontId="0" type="noConversion"/>
  <printOptions horizontalCentered="1" verticalCentered="1"/>
  <pageMargins left="0.25" right="0.25" top="0.75" bottom="0.75" header="0.3" footer="0.3"/>
  <pageSetup paperSize="9" scale="7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INDICE</vt:lpstr>
      <vt:lpstr>2.2.1</vt:lpstr>
      <vt:lpstr>2.2.2</vt:lpstr>
      <vt:lpstr>2.2.3</vt:lpstr>
      <vt:lpstr>2.2.4</vt:lpstr>
      <vt:lpstr>'2.2.1'!Área_de_impresión</vt:lpstr>
      <vt:lpstr>'2.2.2'!Área_de_impresión</vt:lpstr>
      <vt:lpstr>'2.2.3'!Área_de_impresión</vt:lpstr>
      <vt:lpstr>'2.2.4'!Área_de_impresión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dgalarraga</dc:creator>
  <cp:lastModifiedBy>Usuario de Windows</cp:lastModifiedBy>
  <cp:lastPrinted>2018-06-28T20:22:43Z</cp:lastPrinted>
  <dcterms:created xsi:type="dcterms:W3CDTF">1998-07-30T22:42:40Z</dcterms:created>
  <dcterms:modified xsi:type="dcterms:W3CDTF">2021-07-30T20:42:15Z</dcterms:modified>
</cp:coreProperties>
</file>