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G:\COMUN\SGPRO\DNSM\Publicaciones\Anuario\BoletinAnuario47\"/>
    </mc:Choice>
  </mc:AlternateContent>
  <xr:revisionPtr revIDLastSave="0" documentId="13_ncr:1_{7B520A68-2E23-45C2-BF90-AC99292078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.2.4" sheetId="1" r:id="rId1"/>
  </sheets>
  <definedNames>
    <definedName name="A_IMPRESIÓN_I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12" i="1" s="1"/>
  <c r="C24" i="1"/>
  <c r="C12" i="1" s="1"/>
  <c r="B24" i="1"/>
  <c r="B12" i="1" s="1"/>
  <c r="B48" i="1"/>
  <c r="E48" i="1"/>
  <c r="D48" i="1"/>
  <c r="G48" i="1"/>
  <c r="F48" i="1"/>
  <c r="C48" i="1"/>
  <c r="E10" i="1"/>
  <c r="I48" i="1"/>
  <c r="H48" i="1"/>
  <c r="H10" i="1" s="1"/>
  <c r="G24" i="1"/>
  <c r="F24" i="1"/>
  <c r="E24" i="1"/>
  <c r="D24" i="1"/>
  <c r="D12" i="1" s="1"/>
  <c r="G12" i="1"/>
  <c r="E12" i="1"/>
  <c r="I12" i="1"/>
  <c r="H12" i="1"/>
  <c r="K12" i="1"/>
  <c r="K10" i="1" s="1"/>
  <c r="J12" i="1"/>
  <c r="K48" i="1"/>
  <c r="J48" i="1"/>
  <c r="K39" i="1"/>
  <c r="J39" i="1"/>
  <c r="L10" i="1"/>
  <c r="M10" i="1"/>
  <c r="M24" i="1"/>
  <c r="M12" i="1" s="1"/>
  <c r="L24" i="1"/>
  <c r="K24" i="1"/>
  <c r="J24" i="1"/>
  <c r="I24" i="1"/>
  <c r="H24" i="1"/>
  <c r="L12" i="1"/>
  <c r="S24" i="1"/>
  <c r="S12" i="1" s="1"/>
  <c r="S10" i="1" s="1"/>
  <c r="R24" i="1"/>
  <c r="R12" i="1" s="1"/>
  <c r="R10" i="1" s="1"/>
  <c r="Q24" i="1"/>
  <c r="Q12" i="1" s="1"/>
  <c r="Q10" i="1" s="1"/>
  <c r="P24" i="1"/>
  <c r="O24" i="1"/>
  <c r="N24" i="1"/>
  <c r="N12" i="1" s="1"/>
  <c r="N10" i="1" s="1"/>
  <c r="P12" i="1"/>
  <c r="P10" i="1" s="1"/>
  <c r="O12" i="1"/>
  <c r="O10" i="1" s="1"/>
  <c r="U24" i="1"/>
  <c r="U12" i="1" s="1"/>
  <c r="U10" i="1" s="1"/>
  <c r="T24" i="1"/>
  <c r="T12" i="1"/>
  <c r="T10" i="1" s="1"/>
  <c r="W24" i="1"/>
  <c r="W12" i="1" s="1"/>
  <c r="W10" i="1" s="1"/>
  <c r="V24" i="1"/>
  <c r="V12" i="1" s="1"/>
  <c r="V10" i="1" s="1"/>
  <c r="X12" i="1"/>
  <c r="X10" i="1" s="1"/>
  <c r="AA24" i="1"/>
  <c r="AA12" i="1" s="1"/>
  <c r="AA10" i="1" s="1"/>
  <c r="Z24" i="1"/>
  <c r="Y24" i="1"/>
  <c r="Y12" i="1" s="1"/>
  <c r="Y10" i="1" s="1"/>
  <c r="X24" i="1"/>
  <c r="Z12" i="1"/>
  <c r="Z10" i="1" s="1"/>
  <c r="G13" i="1"/>
  <c r="F10" i="1" l="1"/>
  <c r="D10" i="1"/>
  <c r="B10" i="1"/>
  <c r="C10" i="1"/>
  <c r="G10" i="1"/>
  <c r="I10" i="1"/>
  <c r="J10" i="1"/>
  <c r="C39" i="1" l="1"/>
  <c r="B39" i="1"/>
  <c r="C34" i="1"/>
  <c r="B34" i="1"/>
  <c r="C17" i="1"/>
  <c r="B17" i="1"/>
  <c r="AA48" i="1" l="1"/>
  <c r="Z48" i="1"/>
  <c r="AA34" i="1"/>
  <c r="Z34" i="1"/>
  <c r="AA29" i="1"/>
  <c r="Z29" i="1"/>
</calcChain>
</file>

<file path=xl/sharedStrings.xml><?xml version="1.0" encoding="utf-8"?>
<sst xmlns="http://schemas.openxmlformats.org/spreadsheetml/2006/main" count="115" uniqueCount="66">
  <si>
    <t>Volumen</t>
  </si>
  <si>
    <t>Valor</t>
  </si>
  <si>
    <t>barriles</t>
  </si>
  <si>
    <t>U.S.$ fob</t>
  </si>
  <si>
    <t>TOTAL GENERAL</t>
  </si>
  <si>
    <t>AMERICA</t>
  </si>
  <si>
    <t>Estados Unidos</t>
  </si>
  <si>
    <t>Puerto Rico</t>
  </si>
  <si>
    <t>Canadá</t>
  </si>
  <si>
    <t>MERCADO COMUN CENTROAMERICANO</t>
  </si>
  <si>
    <t>Costa Rica</t>
  </si>
  <si>
    <t>El Salvador</t>
  </si>
  <si>
    <t>Guatemala</t>
  </si>
  <si>
    <t>Nicaragua</t>
  </si>
  <si>
    <t>Honduras</t>
  </si>
  <si>
    <t>ASOCIACION LATINOAMERICANA DE INTEGRACION</t>
  </si>
  <si>
    <t>Argentina</t>
  </si>
  <si>
    <t>Brasil</t>
  </si>
  <si>
    <t>Chile</t>
  </si>
  <si>
    <t>México</t>
  </si>
  <si>
    <t>Panamá</t>
  </si>
  <si>
    <t>Uruguay</t>
  </si>
  <si>
    <t>Venezuela</t>
  </si>
  <si>
    <t>Otros países, miembros de ALADI</t>
  </si>
  <si>
    <t xml:space="preserve">   Bolivia</t>
  </si>
  <si>
    <t xml:space="preserve">   Colombia</t>
  </si>
  <si>
    <t xml:space="preserve">   Perú</t>
  </si>
  <si>
    <t xml:space="preserve">RESTO  DE AMÉRICA </t>
  </si>
  <si>
    <t>Cuba</t>
  </si>
  <si>
    <t>Aruba</t>
  </si>
  <si>
    <t>Antillas Holandesas</t>
  </si>
  <si>
    <t>Jamaica</t>
  </si>
  <si>
    <t>Bahamas, Islas</t>
  </si>
  <si>
    <t>Trinidad y Tobago</t>
  </si>
  <si>
    <t>Otros</t>
  </si>
  <si>
    <t>ASIA</t>
  </si>
  <si>
    <t>Taiwán</t>
  </si>
  <si>
    <t>Japón</t>
  </si>
  <si>
    <t>China</t>
  </si>
  <si>
    <t>Corea del sur</t>
  </si>
  <si>
    <t>Hong Kong</t>
  </si>
  <si>
    <t>India</t>
  </si>
  <si>
    <t>Otros países de ASIA</t>
  </si>
  <si>
    <t>EUROPA</t>
  </si>
  <si>
    <t xml:space="preserve"> </t>
  </si>
  <si>
    <t>UNION EUROPEA</t>
  </si>
  <si>
    <t>Bélgica y Luxemburgo</t>
  </si>
  <si>
    <t>Francia</t>
  </si>
  <si>
    <t>Holanda</t>
  </si>
  <si>
    <t>Italia</t>
  </si>
  <si>
    <t>Reino Unido</t>
  </si>
  <si>
    <t>Alemania</t>
  </si>
  <si>
    <t>España</t>
  </si>
  <si>
    <t>Eslovenia</t>
  </si>
  <si>
    <t>Eslovaquia</t>
  </si>
  <si>
    <t>Otros países UNION EUROPEA</t>
  </si>
  <si>
    <t>ASOCIACION EUROPEA DE LIBRE COMERCIO</t>
  </si>
  <si>
    <t>RESTO DE EUROPA</t>
  </si>
  <si>
    <t>ÁFRICA</t>
  </si>
  <si>
    <t>Costa de Marfil</t>
  </si>
  <si>
    <t>OCEANIA</t>
  </si>
  <si>
    <t>Fuentes: Petroecuador y empresas privadas.</t>
  </si>
  <si>
    <t>Paises no determinados</t>
  </si>
  <si>
    <t>BOLETÍN ANUARIO No. 47</t>
  </si>
  <si>
    <t xml:space="preserve">  COMUNIDAD ANDINA</t>
  </si>
  <si>
    <r>
      <t xml:space="preserve">4.2.4 EXPORTACIONES DE PETRÓLEO CRUDO  POR CONTINENTE, ÁREA ECONÓMICA Y PAÍS
</t>
    </r>
    <r>
      <rPr>
        <sz val="14"/>
        <color theme="7"/>
        <rFont val="Arial"/>
        <family val="2"/>
      </rPr>
      <t>Cifras en miles</t>
    </r>
    <r>
      <rPr>
        <b/>
        <sz val="14"/>
        <color theme="0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</si>
</sst>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_)"/>
    <numFmt numFmtId="165" formatCode="#,##0.0"/>
    <numFmt numFmtId="166" formatCode="0_);\(0\)"/>
    <numFmt numFmtId="167" formatCode="_ * #,##0_ ;_ * \-#,##0_ ;_ * &quot;-&quot;??_ ;_ @_ "/>
  </numFmts>
  <fonts count="14" x14ac:knownFonts="1">
    <font>
      <sz val="12"/>
      <name val="Helv"/>
    </font>
    <font>
      <sz val="11"/>
      <color theme="1"/>
      <name val="Arial"/>
      <family val="2"/>
    </font>
    <font>
      <b/>
      <sz val="10"/>
      <color theme="4" tint="-0.249977111117893"/>
      <name val="Calibri"/>
      <family val="2"/>
      <scheme val="minor"/>
    </font>
    <font>
      <b/>
      <sz val="16"/>
      <color theme="0"/>
      <name val="Arial"/>
      <family val="2"/>
    </font>
    <font>
      <b/>
      <sz val="14"/>
      <color theme="0"/>
      <name val="Arial"/>
      <family val="2"/>
    </font>
    <font>
      <sz val="14"/>
      <color rgb="FFFFC000"/>
      <name val="Arial"/>
      <family val="2"/>
    </font>
    <font>
      <b/>
      <sz val="12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10"/>
      <name val="Courier"/>
      <family val="3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name val="Helv"/>
    </font>
    <font>
      <sz val="10"/>
      <color rgb="FFFF0000"/>
      <name val="Calibri"/>
      <family val="2"/>
      <scheme val="minor"/>
    </font>
    <font>
      <sz val="14"/>
      <color theme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52B6D"/>
        <bgColor indexed="64"/>
      </patternFill>
    </fill>
    <fill>
      <patternFill patternType="solid">
        <fgColor rgb="FFE6E6E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39" fontId="0" fillId="0" borderId="0"/>
    <xf numFmtId="164" fontId="8" fillId="0" borderId="0"/>
    <xf numFmtId="43" fontId="11" fillId="0" borderId="0" applyFont="0" applyFill="0" applyBorder="0" applyAlignment="0" applyProtection="0"/>
  </cellStyleXfs>
  <cellXfs count="55">
    <xf numFmtId="39" fontId="0" fillId="0" borderId="0" xfId="0"/>
    <xf numFmtId="39" fontId="1" fillId="2" borderId="0" xfId="0" applyFont="1" applyFill="1" applyAlignment="1">
      <alignment horizontal="left" indent="5"/>
    </xf>
    <xf numFmtId="39" fontId="1" fillId="2" borderId="0" xfId="0" applyFont="1" applyFill="1"/>
    <xf numFmtId="39" fontId="2" fillId="0" borderId="0" xfId="0" applyFont="1"/>
    <xf numFmtId="39" fontId="3" fillId="2" borderId="0" xfId="0" applyFont="1" applyFill="1" applyAlignment="1">
      <alignment horizontal="left" indent="5"/>
    </xf>
    <xf numFmtId="39" fontId="3" fillId="2" borderId="0" xfId="0" applyFont="1" applyFill="1"/>
    <xf numFmtId="39" fontId="5" fillId="2" borderId="0" xfId="0" applyFont="1" applyFill="1" applyAlignment="1">
      <alignment horizontal="left" indent="5"/>
    </xf>
    <xf numFmtId="39" fontId="5" fillId="2" borderId="0" xfId="0" applyFont="1" applyFill="1"/>
    <xf numFmtId="39" fontId="6" fillId="0" borderId="0" xfId="0" applyFont="1"/>
    <xf numFmtId="39" fontId="7" fillId="0" borderId="0" xfId="0" applyFont="1"/>
    <xf numFmtId="165" fontId="2" fillId="0" borderId="0" xfId="1" applyNumberFormat="1" applyFont="1"/>
    <xf numFmtId="3" fontId="2" fillId="0" borderId="0" xfId="0" applyNumberFormat="1" applyFont="1"/>
    <xf numFmtId="39" fontId="9" fillId="0" borderId="1" xfId="0" applyFont="1" applyBorder="1" applyAlignment="1">
      <alignment horizontal="center" vertical="center"/>
    </xf>
    <xf numFmtId="39" fontId="9" fillId="0" borderId="0" xfId="0" applyFont="1" applyAlignment="1">
      <alignment horizontal="center"/>
    </xf>
    <xf numFmtId="39" fontId="9" fillId="0" borderId="3" xfId="0" applyFont="1" applyBorder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39" fontId="9" fillId="0" borderId="4" xfId="0" applyFont="1" applyBorder="1" applyAlignment="1">
      <alignment horizontal="center" vertical="center"/>
    </xf>
    <xf numFmtId="3" fontId="9" fillId="3" borderId="5" xfId="0" applyNumberFormat="1" applyFont="1" applyFill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/>
    </xf>
    <xf numFmtId="39" fontId="10" fillId="0" borderId="0" xfId="0" applyFont="1"/>
    <xf numFmtId="3" fontId="10" fillId="3" borderId="0" xfId="0" applyNumberFormat="1" applyFont="1" applyFill="1"/>
    <xf numFmtId="3" fontId="10" fillId="0" borderId="0" xfId="0" applyNumberFormat="1" applyFont="1"/>
    <xf numFmtId="39" fontId="10" fillId="3" borderId="0" xfId="0" applyFont="1" applyFill="1"/>
    <xf numFmtId="3" fontId="9" fillId="0" borderId="0" xfId="0" applyNumberFormat="1" applyFont="1"/>
    <xf numFmtId="3" fontId="9" fillId="3" borderId="0" xfId="0" applyNumberFormat="1" applyFont="1" applyFill="1"/>
    <xf numFmtId="37" fontId="9" fillId="3" borderId="0" xfId="0" applyNumberFormat="1" applyFont="1" applyFill="1"/>
    <xf numFmtId="39" fontId="9" fillId="0" borderId="0" xfId="0" applyFont="1"/>
    <xf numFmtId="37" fontId="10" fillId="3" borderId="0" xfId="0" applyNumberFormat="1" applyFont="1" applyFill="1"/>
    <xf numFmtId="3" fontId="10" fillId="3" borderId="0" xfId="0" applyNumberFormat="1" applyFont="1" applyFill="1" applyAlignment="1">
      <alignment horizontal="right"/>
    </xf>
    <xf numFmtId="3" fontId="10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9" fillId="3" borderId="0" xfId="0" applyNumberFormat="1" applyFont="1" applyFill="1" applyAlignment="1">
      <alignment horizontal="right"/>
    </xf>
    <xf numFmtId="3" fontId="10" fillId="3" borderId="5" xfId="0" applyNumberFormat="1" applyFont="1" applyFill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3" fontId="10" fillId="0" borderId="5" xfId="0" applyNumberFormat="1" applyFont="1" applyBorder="1"/>
    <xf numFmtId="3" fontId="10" fillId="3" borderId="5" xfId="0" applyNumberFormat="1" applyFont="1" applyFill="1" applyBorder="1"/>
    <xf numFmtId="3" fontId="7" fillId="0" borderId="0" xfId="0" applyNumberFormat="1" applyFont="1"/>
    <xf numFmtId="37" fontId="10" fillId="0" borderId="0" xfId="0" applyNumberFormat="1" applyFont="1"/>
    <xf numFmtId="37" fontId="9" fillId="0" borderId="0" xfId="0" applyNumberFormat="1" applyFont="1"/>
    <xf numFmtId="167" fontId="10" fillId="0" borderId="0" xfId="2" applyNumberFormat="1" applyFont="1" applyFill="1"/>
    <xf numFmtId="167" fontId="9" fillId="0" borderId="0" xfId="2" applyNumberFormat="1" applyFont="1" applyFill="1"/>
    <xf numFmtId="39" fontId="10" fillId="0" borderId="5" xfId="0" applyFont="1" applyBorder="1"/>
    <xf numFmtId="39" fontId="9" fillId="3" borderId="0" xfId="0" applyFont="1" applyFill="1"/>
    <xf numFmtId="39" fontId="12" fillId="0" borderId="0" xfId="0" applyFont="1"/>
    <xf numFmtId="3" fontId="12" fillId="0" borderId="0" xfId="0" applyNumberFormat="1" applyFont="1"/>
    <xf numFmtId="3" fontId="12" fillId="3" borderId="0" xfId="0" applyNumberFormat="1" applyFont="1" applyFill="1"/>
    <xf numFmtId="3" fontId="12" fillId="0" borderId="0" xfId="0" applyNumberFormat="1" applyFont="1" applyAlignment="1">
      <alignment horizontal="right"/>
    </xf>
    <xf numFmtId="3" fontId="12" fillId="3" borderId="0" xfId="0" applyNumberFormat="1" applyFont="1" applyFill="1" applyAlignment="1">
      <alignment horizontal="right"/>
    </xf>
    <xf numFmtId="37" fontId="12" fillId="3" borderId="0" xfId="0" applyNumberFormat="1" applyFont="1" applyFill="1"/>
    <xf numFmtId="167" fontId="10" fillId="0" borderId="0" xfId="2" applyNumberFormat="1" applyFont="1"/>
    <xf numFmtId="167" fontId="9" fillId="0" borderId="0" xfId="2" applyNumberFormat="1" applyFont="1"/>
    <xf numFmtId="166" fontId="9" fillId="0" borderId="2" xfId="0" applyNumberFormat="1" applyFont="1" applyBorder="1" applyAlignment="1">
      <alignment horizontal="center" vertical="center"/>
    </xf>
    <xf numFmtId="166" fontId="9" fillId="3" borderId="2" xfId="0" applyNumberFormat="1" applyFont="1" applyFill="1" applyBorder="1" applyAlignment="1">
      <alignment horizontal="center" vertical="center"/>
    </xf>
    <xf numFmtId="39" fontId="4" fillId="2" borderId="0" xfId="0" applyFont="1" applyFill="1" applyAlignment="1">
      <alignment horizontal="left" vertical="center" wrapText="1" indent="5"/>
    </xf>
  </cellXfs>
  <cellStyles count="3">
    <cellStyle name="Millares" xfId="2" builtinId="3"/>
    <cellStyle name="Normal" xfId="0" builtinId="0"/>
    <cellStyle name="Normal_ECU96-07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contenido.bce.fin.ec/documentos/PublicacionesNotas/Catalogo/Anuario/Anuario47/IndiceAnuario47.htm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23813</xdr:colOff>
      <xdr:row>0</xdr:row>
      <xdr:rowOff>1</xdr:rowOff>
    </xdr:from>
    <xdr:to>
      <xdr:col>0</xdr:col>
      <xdr:colOff>272143</xdr:colOff>
      <xdr:row>3</xdr:row>
      <xdr:rowOff>108857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3" y="1"/>
          <a:ext cx="248330" cy="1832881"/>
        </a:xfrm>
        <a:prstGeom prst="rect">
          <a:avLst/>
        </a:prstGeom>
      </xdr:spPr>
    </xdr:pic>
    <xdr:clientData/>
  </xdr:twoCellAnchor>
  <xdr:oneCellAnchor>
    <xdr:from>
      <xdr:col>21</xdr:col>
      <xdr:colOff>742950</xdr:colOff>
      <xdr:row>1</xdr:row>
      <xdr:rowOff>47625</xdr:rowOff>
    </xdr:from>
    <xdr:ext cx="3969519" cy="1228725"/>
    <xdr:pic>
      <xdr:nvPicPr>
        <xdr:cNvPr id="4" name="Logo">
          <a:extLst>
            <a:ext uri="{FF2B5EF4-FFF2-40B4-BE49-F238E27FC236}">
              <a16:creationId xmlns:a16="http://schemas.microsoft.com/office/drawing/2014/main" id="{45FC03C2-BCA5-4258-A71F-A1162C297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231100" y="257175"/>
          <a:ext cx="3969519" cy="1228725"/>
        </a:xfrm>
        <a:prstGeom prst="rect">
          <a:avLst/>
        </a:prstGeom>
      </xdr:spPr>
    </xdr:pic>
    <xdr:clientData/>
  </xdr:oneCellAnchor>
  <xdr:twoCellAnchor editAs="oneCell">
    <xdr:from>
      <xdr:col>0</xdr:col>
      <xdr:colOff>590550</xdr:colOff>
      <xdr:row>2</xdr:row>
      <xdr:rowOff>923925</xdr:rowOff>
    </xdr:from>
    <xdr:to>
      <xdr:col>0</xdr:col>
      <xdr:colOff>941780</xdr:colOff>
      <xdr:row>3</xdr:row>
      <xdr:rowOff>19778</xdr:rowOff>
    </xdr:to>
    <xdr:pic>
      <xdr:nvPicPr>
        <xdr:cNvPr id="6" name="Imagen 5">
          <a:hlinkClick xmlns:r="http://schemas.openxmlformats.org/officeDocument/2006/relationships" r:id="rId3" tooltip="Índice"/>
          <a:extLst>
            <a:ext uri="{FF2B5EF4-FFF2-40B4-BE49-F238E27FC236}">
              <a16:creationId xmlns:a16="http://schemas.microsoft.com/office/drawing/2014/main" id="{88E7DAEA-3FF4-436C-A401-D29DC7406C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754" b="11919"/>
        <a:stretch/>
      </xdr:blipFill>
      <xdr:spPr>
        <a:xfrm>
          <a:off x="590550" y="1485900"/>
          <a:ext cx="351230" cy="2579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78"/>
  <sheetViews>
    <sheetView showGridLines="0" tabSelected="1" zoomScale="80" zoomScaleNormal="8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N6" sqref="N6:O6"/>
    </sheetView>
  </sheetViews>
  <sheetFormatPr baseColWidth="10" defaultColWidth="8.77734375" defaultRowHeight="14.1" customHeight="1" x14ac:dyDescent="0.2"/>
  <cols>
    <col min="1" max="1" width="33" style="9" customWidth="1"/>
    <col min="2" max="5" width="10.77734375" style="9" customWidth="1"/>
    <col min="6" max="6" width="8.33203125" style="9" customWidth="1"/>
    <col min="7" max="7" width="10.109375" style="9" customWidth="1"/>
    <col min="8" max="8" width="8.6640625" style="9" customWidth="1"/>
    <col min="9" max="9" width="11.21875" style="9" customWidth="1"/>
    <col min="10" max="10" width="8.44140625" style="9" customWidth="1"/>
    <col min="11" max="11" width="9.77734375" style="9" customWidth="1"/>
    <col min="12" max="12" width="8.44140625" style="9" customWidth="1"/>
    <col min="13" max="13" width="11.21875" style="9" customWidth="1"/>
    <col min="14" max="14" width="7.33203125" style="37" customWidth="1"/>
    <col min="15" max="15" width="9.5546875" style="37" customWidth="1"/>
    <col min="16" max="16" width="8.5546875" style="37" customWidth="1"/>
    <col min="17" max="17" width="11.21875" style="37" customWidth="1"/>
    <col min="18" max="18" width="8.5546875" style="37" customWidth="1"/>
    <col min="19" max="19" width="9.77734375" style="37" customWidth="1"/>
    <col min="20" max="20" width="8.77734375" style="9"/>
    <col min="21" max="21" width="11.21875" style="9" customWidth="1"/>
    <col min="22" max="22" width="9.109375" style="9" bestFit="1" customWidth="1"/>
    <col min="23" max="23" width="12" style="9" bestFit="1" customWidth="1"/>
    <col min="24" max="25" width="8.77734375" style="9"/>
    <col min="26" max="27" width="8.33203125" style="9" customWidth="1"/>
    <col min="28" max="28" width="8.77734375" style="9"/>
    <col min="29" max="29" width="10.33203125" style="9" bestFit="1" customWidth="1"/>
    <col min="30" max="30" width="11.44140625" style="9" bestFit="1" customWidth="1"/>
    <col min="31" max="16384" width="8.77734375" style="9"/>
  </cols>
  <sheetData>
    <row r="1" spans="1:27" s="3" customFormat="1" ht="16.5" customHeight="1" x14ac:dyDescent="0.2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s="3" customFormat="1" ht="27.75" customHeight="1" x14ac:dyDescent="0.3">
      <c r="A2" s="4" t="s">
        <v>63</v>
      </c>
      <c r="B2" s="4"/>
      <c r="C2" s="4"/>
      <c r="D2" s="5"/>
      <c r="E2" s="5"/>
      <c r="F2" s="5"/>
      <c r="G2" s="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s="3" customFormat="1" ht="91.5" customHeight="1" x14ac:dyDescent="0.2">
      <c r="A3" s="54" t="s">
        <v>65</v>
      </c>
      <c r="B3" s="54"/>
      <c r="C3" s="54"/>
      <c r="D3" s="54"/>
      <c r="E3" s="54"/>
      <c r="F3" s="54"/>
      <c r="G3" s="54"/>
      <c r="H3" s="54"/>
      <c r="I3" s="54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s="3" customFormat="1" ht="14.1" customHeight="1" x14ac:dyDescent="0.25">
      <c r="A4" s="6"/>
      <c r="B4" s="6"/>
      <c r="C4" s="6"/>
      <c r="D4" s="7"/>
      <c r="E4" s="7"/>
      <c r="F4" s="7"/>
      <c r="G4" s="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s="3" customFormat="1" ht="14.1" customHeight="1" x14ac:dyDescent="0.25">
      <c r="A5" s="8"/>
      <c r="B5" s="8"/>
      <c r="C5" s="8"/>
      <c r="D5" s="8"/>
      <c r="E5" s="8"/>
      <c r="F5" s="8"/>
      <c r="G5" s="9"/>
      <c r="H5" s="9"/>
      <c r="I5" s="9"/>
      <c r="J5" s="10"/>
      <c r="K5" s="10"/>
      <c r="N5" s="11"/>
      <c r="O5" s="11"/>
      <c r="P5" s="11"/>
      <c r="Q5" s="11"/>
      <c r="R5" s="11"/>
      <c r="S5" s="11"/>
    </row>
    <row r="6" spans="1:27" s="13" customFormat="1" ht="14.1" customHeight="1" x14ac:dyDescent="0.2">
      <c r="A6" s="12"/>
      <c r="B6" s="52">
        <v>2012</v>
      </c>
      <c r="C6" s="52"/>
      <c r="D6" s="53">
        <v>2013</v>
      </c>
      <c r="E6" s="53"/>
      <c r="F6" s="52">
        <v>2014</v>
      </c>
      <c r="G6" s="52"/>
      <c r="H6" s="53">
        <v>2015</v>
      </c>
      <c r="I6" s="53"/>
      <c r="J6" s="52">
        <v>2016</v>
      </c>
      <c r="K6" s="52"/>
      <c r="L6" s="53">
        <v>2017</v>
      </c>
      <c r="M6" s="53"/>
      <c r="N6" s="52">
        <v>2018</v>
      </c>
      <c r="O6" s="52"/>
      <c r="P6" s="53">
        <v>2019</v>
      </c>
      <c r="Q6" s="53"/>
      <c r="R6" s="52">
        <v>2020</v>
      </c>
      <c r="S6" s="52"/>
      <c r="T6" s="53">
        <v>2021</v>
      </c>
      <c r="U6" s="53"/>
      <c r="V6" s="52">
        <v>2022</v>
      </c>
      <c r="W6" s="52"/>
      <c r="X6" s="53">
        <v>2023</v>
      </c>
      <c r="Y6" s="53"/>
      <c r="Z6" s="52">
        <v>2024</v>
      </c>
      <c r="AA6" s="52"/>
    </row>
    <row r="7" spans="1:27" s="13" customFormat="1" ht="14.1" customHeight="1" x14ac:dyDescent="0.2">
      <c r="A7" s="14"/>
      <c r="B7" s="16" t="s">
        <v>0</v>
      </c>
      <c r="C7" s="16" t="s">
        <v>1</v>
      </c>
      <c r="D7" s="15" t="s">
        <v>0</v>
      </c>
      <c r="E7" s="15" t="s">
        <v>1</v>
      </c>
      <c r="F7" s="16" t="s">
        <v>0</v>
      </c>
      <c r="G7" s="16" t="s">
        <v>1</v>
      </c>
      <c r="H7" s="15" t="s">
        <v>0</v>
      </c>
      <c r="I7" s="15" t="s">
        <v>1</v>
      </c>
      <c r="J7" s="16" t="s">
        <v>0</v>
      </c>
      <c r="K7" s="16" t="s">
        <v>1</v>
      </c>
      <c r="L7" s="15" t="s">
        <v>0</v>
      </c>
      <c r="M7" s="15" t="s">
        <v>1</v>
      </c>
      <c r="N7" s="16" t="s">
        <v>0</v>
      </c>
      <c r="O7" s="16" t="s">
        <v>1</v>
      </c>
      <c r="P7" s="15" t="s">
        <v>0</v>
      </c>
      <c r="Q7" s="15" t="s">
        <v>1</v>
      </c>
      <c r="R7" s="16" t="s">
        <v>0</v>
      </c>
      <c r="S7" s="16" t="s">
        <v>1</v>
      </c>
      <c r="T7" s="15" t="s">
        <v>0</v>
      </c>
      <c r="U7" s="15" t="s">
        <v>1</v>
      </c>
      <c r="V7" s="16" t="s">
        <v>0</v>
      </c>
      <c r="W7" s="16" t="s">
        <v>1</v>
      </c>
      <c r="X7" s="15" t="s">
        <v>0</v>
      </c>
      <c r="Y7" s="15" t="s">
        <v>1</v>
      </c>
      <c r="Z7" s="16" t="s">
        <v>0</v>
      </c>
      <c r="AA7" s="16" t="s">
        <v>1</v>
      </c>
    </row>
    <row r="8" spans="1:27" s="13" customFormat="1" ht="14.1" customHeight="1" x14ac:dyDescent="0.2">
      <c r="A8" s="17"/>
      <c r="B8" s="19" t="s">
        <v>2</v>
      </c>
      <c r="C8" s="19" t="s">
        <v>3</v>
      </c>
      <c r="D8" s="18" t="s">
        <v>2</v>
      </c>
      <c r="E8" s="18" t="s">
        <v>3</v>
      </c>
      <c r="F8" s="19" t="s">
        <v>2</v>
      </c>
      <c r="G8" s="19" t="s">
        <v>3</v>
      </c>
      <c r="H8" s="18" t="s">
        <v>2</v>
      </c>
      <c r="I8" s="18" t="s">
        <v>3</v>
      </c>
      <c r="J8" s="19" t="s">
        <v>2</v>
      </c>
      <c r="K8" s="19" t="s">
        <v>3</v>
      </c>
      <c r="L8" s="18" t="s">
        <v>2</v>
      </c>
      <c r="M8" s="18" t="s">
        <v>3</v>
      </c>
      <c r="N8" s="19" t="s">
        <v>2</v>
      </c>
      <c r="O8" s="19" t="s">
        <v>3</v>
      </c>
      <c r="P8" s="18" t="s">
        <v>2</v>
      </c>
      <c r="Q8" s="18" t="s">
        <v>3</v>
      </c>
      <c r="R8" s="19" t="s">
        <v>2</v>
      </c>
      <c r="S8" s="19" t="s">
        <v>3</v>
      </c>
      <c r="T8" s="18" t="s">
        <v>2</v>
      </c>
      <c r="U8" s="18" t="s">
        <v>3</v>
      </c>
      <c r="V8" s="19" t="s">
        <v>2</v>
      </c>
      <c r="W8" s="19" t="s">
        <v>3</v>
      </c>
      <c r="X8" s="18" t="s">
        <v>2</v>
      </c>
      <c r="Y8" s="18" t="s">
        <v>3</v>
      </c>
      <c r="Z8" s="19" t="s">
        <v>2</v>
      </c>
      <c r="AA8" s="19" t="s">
        <v>3</v>
      </c>
    </row>
    <row r="9" spans="1:27" s="20" customFormat="1" ht="14.1" customHeight="1" x14ac:dyDescent="0.2">
      <c r="D9" s="23"/>
      <c r="E9" s="23"/>
      <c r="H9" s="23"/>
      <c r="I9" s="23"/>
      <c r="L9" s="23"/>
      <c r="M9" s="23"/>
      <c r="N9" s="22"/>
      <c r="O9" s="22"/>
      <c r="P9" s="21"/>
      <c r="Q9" s="21"/>
      <c r="R9" s="22"/>
      <c r="S9" s="22"/>
      <c r="T9" s="23"/>
      <c r="U9" s="23"/>
      <c r="X9" s="23"/>
      <c r="Y9" s="23"/>
    </row>
    <row r="10" spans="1:27" s="27" customFormat="1" ht="14.1" customHeight="1" x14ac:dyDescent="0.2">
      <c r="A10" s="24" t="s">
        <v>4</v>
      </c>
      <c r="B10" s="24">
        <f t="shared" ref="B10:AA10" si="0">+B12+B48+B72+B57+B74</f>
        <v>129515.92136000001</v>
      </c>
      <c r="C10" s="24">
        <f t="shared" si="0"/>
        <v>12711228.70022</v>
      </c>
      <c r="D10" s="25">
        <f t="shared" si="0"/>
        <v>140245.03626000002</v>
      </c>
      <c r="E10" s="25">
        <f t="shared" si="0"/>
        <v>13411758.598699998</v>
      </c>
      <c r="F10" s="24">
        <f t="shared" si="0"/>
        <v>154660.10933000004</v>
      </c>
      <c r="G10" s="24">
        <f t="shared" si="0"/>
        <v>13016018.288399998</v>
      </c>
      <c r="H10" s="25">
        <f t="shared" si="0"/>
        <v>151765.0968</v>
      </c>
      <c r="I10" s="25">
        <f t="shared" si="0"/>
        <v>6355234.2588100005</v>
      </c>
      <c r="J10" s="24">
        <f t="shared" si="0"/>
        <v>144559.38486999998</v>
      </c>
      <c r="K10" s="24">
        <f t="shared" si="0"/>
        <v>5053936.2081799991</v>
      </c>
      <c r="L10" s="26">
        <f t="shared" si="0"/>
        <v>135494.26235</v>
      </c>
      <c r="M10" s="26">
        <f t="shared" si="0"/>
        <v>6163571.4255899992</v>
      </c>
      <c r="N10" s="24">
        <f t="shared" si="0"/>
        <v>129692.36497000001</v>
      </c>
      <c r="O10" s="24">
        <f t="shared" si="0"/>
        <v>7877584.6045499993</v>
      </c>
      <c r="P10" s="25">
        <f t="shared" si="0"/>
        <v>139816.15633</v>
      </c>
      <c r="Q10" s="25">
        <f t="shared" si="0"/>
        <v>7731160.9954999993</v>
      </c>
      <c r="R10" s="24">
        <f t="shared" si="0"/>
        <v>131521.81103000001</v>
      </c>
      <c r="S10" s="24">
        <f t="shared" si="0"/>
        <v>4684793.2384899994</v>
      </c>
      <c r="T10" s="26">
        <f t="shared" si="0"/>
        <v>117446.57591000001</v>
      </c>
      <c r="U10" s="26">
        <f t="shared" si="0"/>
        <v>7278163.1347099999</v>
      </c>
      <c r="V10" s="39">
        <f t="shared" si="0"/>
        <v>116899.09927999998</v>
      </c>
      <c r="W10" s="39">
        <f t="shared" si="0"/>
        <v>10034466.21662</v>
      </c>
      <c r="X10" s="26">
        <f t="shared" si="0"/>
        <v>115034.25297999999</v>
      </c>
      <c r="Y10" s="26">
        <f t="shared" si="0"/>
        <v>7823367.0671199998</v>
      </c>
      <c r="Z10" s="51">
        <f t="shared" si="0"/>
        <v>126312.80377</v>
      </c>
      <c r="AA10" s="51">
        <f t="shared" si="0"/>
        <v>8646543.4307999983</v>
      </c>
    </row>
    <row r="11" spans="1:27" s="20" customFormat="1" ht="14.1" customHeight="1" x14ac:dyDescent="0.2">
      <c r="A11" s="22"/>
      <c r="B11" s="22"/>
      <c r="C11" s="22"/>
      <c r="D11" s="21"/>
      <c r="E11" s="21"/>
      <c r="F11" s="22"/>
      <c r="G11" s="22"/>
      <c r="H11" s="21"/>
      <c r="I11" s="21"/>
      <c r="J11" s="22"/>
      <c r="K11" s="22"/>
      <c r="L11" s="21"/>
      <c r="M11" s="21"/>
      <c r="N11" s="22"/>
      <c r="O11" s="22"/>
      <c r="P11" s="21"/>
      <c r="Q11" s="21"/>
      <c r="R11" s="22"/>
      <c r="S11" s="22"/>
      <c r="T11" s="28"/>
      <c r="U11" s="28"/>
      <c r="X11" s="28"/>
      <c r="Y11" s="28"/>
    </row>
    <row r="12" spans="1:27" s="20" customFormat="1" ht="14.1" customHeight="1" x14ac:dyDescent="0.2">
      <c r="A12" s="24" t="s">
        <v>5</v>
      </c>
      <c r="B12" s="24">
        <f>+B13+B24+B34+B39+B15+B17</f>
        <v>121726.33236</v>
      </c>
      <c r="C12" s="24">
        <f>+C13+C24+C34+C39+C15+C17</f>
        <v>11982331.445599999</v>
      </c>
      <c r="D12" s="25">
        <f>+D13+D24+D34+D39+D15+D17</f>
        <v>128408.30204000001</v>
      </c>
      <c r="E12" s="25">
        <f>+E13+E24+E34+E39+E15+E17</f>
        <v>12292572.04802</v>
      </c>
      <c r="F12" s="24">
        <f>+F13+F24+F34+F39+F15</f>
        <v>145127.34288000001</v>
      </c>
      <c r="G12" s="24">
        <f>+G13+G24+G34+G39+G15</f>
        <v>12261594.098399999</v>
      </c>
      <c r="H12" s="25">
        <f>+H13+H24+H34+H39+H15+H17</f>
        <v>141543.72128</v>
      </c>
      <c r="I12" s="25">
        <f>+I13+I24+I34+I39+I15+I17</f>
        <v>5898048.5836300002</v>
      </c>
      <c r="J12" s="24">
        <f>+J13+J24+J34+J39+J15+J17</f>
        <v>135398.90362999999</v>
      </c>
      <c r="K12" s="24">
        <f>+K13+K24+K34+K39+K15+K17</f>
        <v>4715054.5887399996</v>
      </c>
      <c r="L12" s="25">
        <f t="shared" ref="L12:Y12" si="1">+L13+L24+L34+L39+L15</f>
        <v>123030.85475</v>
      </c>
      <c r="M12" s="25">
        <f t="shared" si="1"/>
        <v>5591070.7381499996</v>
      </c>
      <c r="N12" s="24">
        <f t="shared" si="1"/>
        <v>115418.44547000001</v>
      </c>
      <c r="O12" s="24">
        <f t="shared" si="1"/>
        <v>7019837.6586499996</v>
      </c>
      <c r="P12" s="25">
        <f t="shared" si="1"/>
        <v>129843.54256</v>
      </c>
      <c r="Q12" s="25">
        <f t="shared" si="1"/>
        <v>7195465.6794699989</v>
      </c>
      <c r="R12" s="24">
        <f t="shared" si="1"/>
        <v>112364.93763999999</v>
      </c>
      <c r="S12" s="24">
        <f t="shared" si="1"/>
        <v>4071108.9020400001</v>
      </c>
      <c r="T12" s="25">
        <f t="shared" si="1"/>
        <v>97369.019870000004</v>
      </c>
      <c r="U12" s="25">
        <f t="shared" si="1"/>
        <v>5989015.5439400002</v>
      </c>
      <c r="V12" s="39">
        <f t="shared" si="1"/>
        <v>107410.48954999998</v>
      </c>
      <c r="W12" s="39">
        <f t="shared" si="1"/>
        <v>9188003.7951999996</v>
      </c>
      <c r="X12" s="26">
        <f t="shared" si="1"/>
        <v>113298.60337999999</v>
      </c>
      <c r="Y12" s="26">
        <f t="shared" si="1"/>
        <v>7723018.1563499998</v>
      </c>
      <c r="Z12" s="51">
        <f>+Z13+Z24+Z34+Z39</f>
        <v>125283.62384</v>
      </c>
      <c r="AA12" s="51">
        <f>+AA13+AA24+AA34+AA39</f>
        <v>8563481.7489099987</v>
      </c>
    </row>
    <row r="13" spans="1:27" s="20" customFormat="1" ht="14.1" customHeight="1" x14ac:dyDescent="0.2">
      <c r="A13" s="22" t="s">
        <v>6</v>
      </c>
      <c r="B13" s="22">
        <v>82081.27738</v>
      </c>
      <c r="C13" s="22">
        <v>8069600.1480200002</v>
      </c>
      <c r="D13" s="21">
        <v>88064.649180000008</v>
      </c>
      <c r="E13" s="21">
        <v>8406401.4723300003</v>
      </c>
      <c r="F13" s="22">
        <f>92290.65893+2</f>
        <v>92292.658930000005</v>
      </c>
      <c r="G13" s="22">
        <f>7729989.69661+36.3</f>
        <v>7730025.9966099998</v>
      </c>
      <c r="H13" s="21">
        <v>96844.691349999994</v>
      </c>
      <c r="I13" s="21">
        <v>4037760.6003399999</v>
      </c>
      <c r="J13" s="22">
        <v>81816.785049999991</v>
      </c>
      <c r="K13" s="22">
        <v>2812815.17288</v>
      </c>
      <c r="L13" s="21">
        <v>76066.42598</v>
      </c>
      <c r="M13" s="21">
        <v>3395063.3152899998</v>
      </c>
      <c r="N13" s="22">
        <v>67587.048920000001</v>
      </c>
      <c r="O13" s="22">
        <v>4026155.50869</v>
      </c>
      <c r="P13" s="21">
        <v>69917.581950000007</v>
      </c>
      <c r="Q13" s="21">
        <v>3812341.9264600002</v>
      </c>
      <c r="R13" s="22">
        <v>40393.820469999999</v>
      </c>
      <c r="S13" s="22">
        <v>1489513.4712400001</v>
      </c>
      <c r="T13" s="21">
        <v>30622.522649999999</v>
      </c>
      <c r="U13" s="28">
        <v>1891811.16708</v>
      </c>
      <c r="V13" s="40">
        <v>46705.800060000001</v>
      </c>
      <c r="W13" s="40">
        <v>4100015.7796399998</v>
      </c>
      <c r="X13" s="21">
        <v>37520.077039999996</v>
      </c>
      <c r="Y13" s="28">
        <v>2614392.5098199998</v>
      </c>
      <c r="Z13" s="40">
        <v>23275.38493</v>
      </c>
      <c r="AA13" s="40">
        <v>1702400.7455800001</v>
      </c>
    </row>
    <row r="14" spans="1:27" s="20" customFormat="1" ht="14.1" customHeight="1" x14ac:dyDescent="0.2">
      <c r="A14" s="22" t="s">
        <v>7</v>
      </c>
      <c r="B14" s="22"/>
      <c r="C14" s="22"/>
      <c r="D14" s="21"/>
      <c r="E14" s="21"/>
      <c r="F14" s="22"/>
      <c r="G14" s="22"/>
      <c r="H14" s="21"/>
      <c r="I14" s="21"/>
      <c r="J14" s="22"/>
      <c r="K14" s="22"/>
      <c r="L14" s="21"/>
      <c r="M14" s="21"/>
      <c r="N14" s="22"/>
      <c r="O14" s="22"/>
      <c r="P14" s="21"/>
      <c r="Q14" s="21"/>
      <c r="R14" s="22"/>
      <c r="S14" s="22"/>
      <c r="T14" s="23"/>
      <c r="U14" s="23"/>
      <c r="W14" s="38"/>
      <c r="X14" s="23"/>
      <c r="Y14" s="23"/>
    </row>
    <row r="15" spans="1:27" s="20" customFormat="1" ht="14.1" customHeight="1" x14ac:dyDescent="0.2">
      <c r="A15" s="22" t="s">
        <v>8</v>
      </c>
      <c r="B15" s="22">
        <v>375.19503000000003</v>
      </c>
      <c r="C15" s="22">
        <v>37031.379890000004</v>
      </c>
      <c r="D15" s="29"/>
      <c r="E15" s="29"/>
      <c r="F15" s="30"/>
      <c r="G15" s="30"/>
      <c r="H15" s="29"/>
      <c r="I15" s="29"/>
      <c r="J15" s="30"/>
      <c r="K15" s="30"/>
      <c r="L15" s="29"/>
      <c r="M15" s="29"/>
      <c r="N15" s="22"/>
      <c r="O15" s="22"/>
      <c r="P15" s="21"/>
      <c r="Q15" s="21"/>
      <c r="R15" s="22"/>
      <c r="S15" s="22"/>
      <c r="T15" s="23"/>
      <c r="U15" s="23"/>
      <c r="X15" s="28">
        <v>710.81090000000006</v>
      </c>
      <c r="Y15" s="28">
        <v>53855.77276</v>
      </c>
    </row>
    <row r="16" spans="1:27" s="20" customFormat="1" ht="14.1" customHeight="1" x14ac:dyDescent="0.2">
      <c r="A16" s="22"/>
      <c r="B16" s="22"/>
      <c r="C16" s="22"/>
      <c r="D16" s="29"/>
      <c r="E16" s="29"/>
      <c r="F16" s="30"/>
      <c r="G16" s="30"/>
      <c r="H16" s="29"/>
      <c r="I16" s="29"/>
      <c r="J16" s="30"/>
      <c r="K16" s="30"/>
      <c r="L16" s="29"/>
      <c r="M16" s="29"/>
      <c r="N16" s="22"/>
      <c r="O16" s="22"/>
      <c r="P16" s="21"/>
      <c r="Q16" s="21"/>
      <c r="R16" s="22"/>
      <c r="S16" s="22"/>
      <c r="T16" s="23"/>
      <c r="U16" s="23"/>
      <c r="X16" s="23"/>
      <c r="Y16" s="23"/>
    </row>
    <row r="17" spans="1:27" s="20" customFormat="1" ht="14.1" customHeight="1" x14ac:dyDescent="0.2">
      <c r="A17" s="24" t="s">
        <v>9</v>
      </c>
      <c r="B17" s="24">
        <f>+SUM(B18:B22)</f>
        <v>1072.40266</v>
      </c>
      <c r="C17" s="24">
        <f>+SUM(C18:C22)</f>
        <v>105696.95673999999</v>
      </c>
      <c r="D17" s="32"/>
      <c r="E17" s="32"/>
      <c r="F17" s="30"/>
      <c r="G17" s="30"/>
      <c r="H17" s="32">
        <v>1495.3128100000001</v>
      </c>
      <c r="I17" s="32">
        <v>53945.835550000003</v>
      </c>
      <c r="J17" s="31">
        <v>1511.65446</v>
      </c>
      <c r="K17" s="31">
        <v>53779.124029999999</v>
      </c>
      <c r="L17" s="32"/>
      <c r="M17" s="32"/>
      <c r="N17" s="31"/>
      <c r="O17" s="31"/>
      <c r="P17" s="32"/>
      <c r="Q17" s="21"/>
      <c r="R17" s="31"/>
      <c r="S17" s="22"/>
      <c r="T17" s="23"/>
      <c r="U17" s="23"/>
      <c r="X17" s="23"/>
      <c r="Y17" s="23"/>
    </row>
    <row r="18" spans="1:27" s="20" customFormat="1" ht="14.1" customHeight="1" x14ac:dyDescent="0.2">
      <c r="A18" s="22" t="s">
        <v>10</v>
      </c>
      <c r="B18" s="22"/>
      <c r="C18" s="22"/>
      <c r="D18" s="29"/>
      <c r="E18" s="29"/>
      <c r="F18" s="30"/>
      <c r="G18" s="30"/>
      <c r="H18" s="29"/>
      <c r="I18" s="29"/>
      <c r="J18" s="30"/>
      <c r="K18" s="30"/>
      <c r="L18" s="29"/>
      <c r="M18" s="29"/>
      <c r="N18" s="22"/>
      <c r="O18" s="22"/>
      <c r="P18" s="21"/>
      <c r="Q18" s="21"/>
      <c r="R18" s="22"/>
      <c r="S18" s="22"/>
      <c r="T18" s="23"/>
      <c r="U18" s="23"/>
      <c r="X18" s="23"/>
      <c r="Y18" s="23"/>
    </row>
    <row r="19" spans="1:27" s="20" customFormat="1" ht="14.1" customHeight="1" x14ac:dyDescent="0.2">
      <c r="A19" s="22" t="s">
        <v>11</v>
      </c>
      <c r="B19" s="22">
        <v>1072.40266</v>
      </c>
      <c r="C19" s="22">
        <v>105696.95673999999</v>
      </c>
      <c r="D19" s="29"/>
      <c r="E19" s="29"/>
      <c r="F19" s="30"/>
      <c r="G19" s="30"/>
      <c r="H19" s="29"/>
      <c r="I19" s="29"/>
      <c r="J19" s="30"/>
      <c r="K19" s="30"/>
      <c r="L19" s="29"/>
      <c r="M19" s="29"/>
      <c r="N19" s="22"/>
      <c r="O19" s="22"/>
      <c r="P19" s="21"/>
      <c r="Q19" s="21"/>
      <c r="R19" s="22"/>
      <c r="S19" s="22"/>
      <c r="T19" s="23"/>
      <c r="U19" s="23"/>
      <c r="X19" s="23"/>
      <c r="Y19" s="23"/>
    </row>
    <row r="20" spans="1:27" s="20" customFormat="1" ht="14.1" customHeight="1" x14ac:dyDescent="0.2">
      <c r="A20" s="22" t="s">
        <v>12</v>
      </c>
      <c r="B20" s="22"/>
      <c r="C20" s="22"/>
      <c r="D20" s="29"/>
      <c r="E20" s="29"/>
      <c r="F20" s="30"/>
      <c r="G20" s="30"/>
      <c r="H20" s="29"/>
      <c r="I20" s="29"/>
      <c r="J20" s="30"/>
      <c r="K20" s="30"/>
      <c r="L20" s="29"/>
      <c r="M20" s="29"/>
      <c r="N20" s="22"/>
      <c r="O20" s="22"/>
      <c r="P20" s="21"/>
      <c r="Q20" s="21"/>
      <c r="R20" s="22"/>
      <c r="S20" s="22"/>
      <c r="T20" s="23"/>
      <c r="U20" s="23"/>
      <c r="X20" s="23"/>
      <c r="Y20" s="23"/>
    </row>
    <row r="21" spans="1:27" s="20" customFormat="1" ht="14.1" customHeight="1" x14ac:dyDescent="0.2">
      <c r="A21" s="22" t="s">
        <v>13</v>
      </c>
      <c r="B21" s="22"/>
      <c r="C21" s="22"/>
      <c r="D21" s="29"/>
      <c r="E21" s="29"/>
      <c r="F21" s="30"/>
      <c r="G21" s="30"/>
      <c r="H21" s="29">
        <v>1495.3128100000001</v>
      </c>
      <c r="I21" s="29">
        <v>53945.835550000003</v>
      </c>
      <c r="J21" s="30">
        <v>1511.65446</v>
      </c>
      <c r="K21" s="30">
        <v>53779.124029999999</v>
      </c>
      <c r="L21" s="29"/>
      <c r="M21" s="29"/>
      <c r="N21" s="22"/>
      <c r="O21" s="22"/>
      <c r="P21" s="21"/>
      <c r="Q21" s="21"/>
      <c r="R21" s="22"/>
      <c r="S21" s="22"/>
      <c r="T21" s="23"/>
      <c r="U21" s="23"/>
      <c r="X21" s="23"/>
      <c r="Y21" s="23"/>
    </row>
    <row r="22" spans="1:27" s="20" customFormat="1" ht="14.1" customHeight="1" x14ac:dyDescent="0.2">
      <c r="A22" s="22" t="s">
        <v>14</v>
      </c>
      <c r="B22" s="22"/>
      <c r="C22" s="22"/>
      <c r="D22" s="29"/>
      <c r="E22" s="29"/>
      <c r="F22" s="30"/>
      <c r="G22" s="30"/>
      <c r="H22" s="29"/>
      <c r="I22" s="29"/>
      <c r="J22" s="30"/>
      <c r="K22" s="30"/>
      <c r="L22" s="29"/>
      <c r="M22" s="29"/>
      <c r="N22" s="22"/>
      <c r="O22" s="22"/>
      <c r="P22" s="21"/>
      <c r="Q22" s="21"/>
      <c r="R22" s="22"/>
      <c r="S22" s="22"/>
      <c r="T22" s="23"/>
      <c r="U22" s="23"/>
      <c r="X22" s="23"/>
      <c r="Y22" s="23"/>
    </row>
    <row r="23" spans="1:27" s="20" customFormat="1" ht="14.1" customHeight="1" x14ac:dyDescent="0.2">
      <c r="A23" s="22"/>
      <c r="B23" s="22"/>
      <c r="C23" s="22"/>
      <c r="D23" s="29"/>
      <c r="E23" s="29"/>
      <c r="F23" s="30"/>
      <c r="G23" s="30"/>
      <c r="H23" s="29"/>
      <c r="I23" s="29"/>
      <c r="J23" s="30"/>
      <c r="K23" s="30"/>
      <c r="L23" s="29"/>
      <c r="M23" s="29"/>
      <c r="N23" s="22"/>
      <c r="O23" s="22"/>
      <c r="P23" s="21"/>
      <c r="Q23" s="21"/>
      <c r="R23" s="22"/>
      <c r="S23" s="22"/>
      <c r="T23" s="23"/>
      <c r="U23" s="23"/>
      <c r="X23" s="23"/>
      <c r="Y23" s="23"/>
    </row>
    <row r="24" spans="1:27" s="20" customFormat="1" ht="14.1" customHeight="1" x14ac:dyDescent="0.2">
      <c r="A24" s="24" t="s">
        <v>15</v>
      </c>
      <c r="B24" s="24">
        <f>+B27+B29+B31</f>
        <v>21187.395289999997</v>
      </c>
      <c r="C24" s="24">
        <f>+C27+C29+C31</f>
        <v>2079668.7725300002</v>
      </c>
      <c r="D24" s="25">
        <f t="shared" ref="D24:AA24" si="2">+D27+D29</f>
        <v>25186.90581</v>
      </c>
      <c r="E24" s="25">
        <f t="shared" si="2"/>
        <v>2386956.4891300001</v>
      </c>
      <c r="F24" s="31">
        <f t="shared" si="2"/>
        <v>37228.725910000001</v>
      </c>
      <c r="G24" s="31">
        <f t="shared" si="2"/>
        <v>3179415.5864800001</v>
      </c>
      <c r="H24" s="25">
        <f t="shared" si="2"/>
        <v>27645.655149999999</v>
      </c>
      <c r="I24" s="25">
        <f t="shared" si="2"/>
        <v>1140746.4297800001</v>
      </c>
      <c r="J24" s="31">
        <f t="shared" si="2"/>
        <v>33946.283369999997</v>
      </c>
      <c r="K24" s="31">
        <f t="shared" si="2"/>
        <v>1170949.1274600001</v>
      </c>
      <c r="L24" s="25">
        <f t="shared" si="2"/>
        <v>26708.958519999996</v>
      </c>
      <c r="M24" s="25">
        <f t="shared" si="2"/>
        <v>1231799.1398799999</v>
      </c>
      <c r="N24" s="31">
        <f t="shared" si="2"/>
        <v>26831.060089999999</v>
      </c>
      <c r="O24" s="31">
        <f t="shared" si="2"/>
        <v>1669897.96043</v>
      </c>
      <c r="P24" s="25">
        <f t="shared" si="2"/>
        <v>48299.322979999997</v>
      </c>
      <c r="Q24" s="25">
        <f t="shared" si="2"/>
        <v>2697053.4160799999</v>
      </c>
      <c r="R24" s="31">
        <f t="shared" si="2"/>
        <v>70604.671979999999</v>
      </c>
      <c r="S24" s="31">
        <f t="shared" si="2"/>
        <v>2525681.62457</v>
      </c>
      <c r="T24" s="25">
        <f t="shared" si="2"/>
        <v>64304.688100000007</v>
      </c>
      <c r="U24" s="25">
        <f t="shared" si="2"/>
        <v>3942630.1519900002</v>
      </c>
      <c r="V24" s="31">
        <f t="shared" si="2"/>
        <v>55142.895419999993</v>
      </c>
      <c r="W24" s="31">
        <f t="shared" si="2"/>
        <v>4601649.8001499996</v>
      </c>
      <c r="X24" s="25">
        <f t="shared" si="2"/>
        <v>67747.733250000005</v>
      </c>
      <c r="Y24" s="25">
        <f t="shared" si="2"/>
        <v>4541457.2166299997</v>
      </c>
      <c r="Z24" s="51">
        <f t="shared" si="2"/>
        <v>92957.126019999996</v>
      </c>
      <c r="AA24" s="51">
        <f t="shared" si="2"/>
        <v>6264933.5657399995</v>
      </c>
    </row>
    <row r="25" spans="1:27" s="20" customFormat="1" ht="14.1" customHeight="1" x14ac:dyDescent="0.2">
      <c r="A25" s="22" t="s">
        <v>16</v>
      </c>
      <c r="B25" s="22"/>
      <c r="C25" s="22"/>
      <c r="D25" s="21"/>
      <c r="E25" s="21"/>
      <c r="F25" s="30"/>
      <c r="G25" s="30"/>
      <c r="H25" s="29"/>
      <c r="I25" s="29"/>
      <c r="J25" s="30"/>
      <c r="K25" s="30"/>
      <c r="L25" s="29"/>
      <c r="M25" s="29"/>
      <c r="N25" s="22"/>
      <c r="O25" s="22"/>
      <c r="P25" s="21"/>
      <c r="Q25" s="21"/>
      <c r="R25" s="22"/>
      <c r="S25" s="22"/>
      <c r="T25" s="23"/>
      <c r="U25" s="23"/>
      <c r="W25" s="44"/>
      <c r="X25" s="23"/>
      <c r="Y25" s="23"/>
    </row>
    <row r="26" spans="1:27" s="20" customFormat="1" ht="13.5" customHeight="1" x14ac:dyDescent="0.2">
      <c r="A26" s="22" t="s">
        <v>17</v>
      </c>
      <c r="B26" s="22"/>
      <c r="C26" s="22"/>
      <c r="D26" s="21"/>
      <c r="E26" s="21"/>
      <c r="F26" s="30"/>
      <c r="G26" s="30"/>
      <c r="H26" s="29"/>
      <c r="I26" s="29"/>
      <c r="J26" s="30"/>
      <c r="K26" s="30"/>
      <c r="L26" s="29"/>
      <c r="M26" s="29"/>
      <c r="N26" s="22"/>
      <c r="O26" s="22"/>
      <c r="P26" s="21"/>
      <c r="Q26" s="21"/>
      <c r="R26" s="22"/>
      <c r="S26" s="22"/>
      <c r="T26" s="23"/>
      <c r="U26" s="23"/>
      <c r="X26" s="23"/>
      <c r="Y26" s="23"/>
    </row>
    <row r="27" spans="1:27" s="20" customFormat="1" ht="14.1" customHeight="1" x14ac:dyDescent="0.2">
      <c r="A27" s="22" t="s">
        <v>18</v>
      </c>
      <c r="B27" s="22">
        <v>16981.750339999999</v>
      </c>
      <c r="C27" s="22">
        <v>1655213.6009200001</v>
      </c>
      <c r="D27" s="29">
        <v>21776.89071</v>
      </c>
      <c r="E27" s="29">
        <v>2068314.9192900001</v>
      </c>
      <c r="F27" s="30">
        <v>23971.42323</v>
      </c>
      <c r="G27" s="30">
        <v>1989705.1939600001</v>
      </c>
      <c r="H27" s="29">
        <v>21538.44254</v>
      </c>
      <c r="I27" s="29">
        <v>881696.08845000004</v>
      </c>
      <c r="J27" s="30">
        <v>25474.092559999997</v>
      </c>
      <c r="K27" s="30">
        <v>885552.62091000006</v>
      </c>
      <c r="L27" s="29">
        <v>21087.576129999998</v>
      </c>
      <c r="M27" s="29">
        <v>952905.50274999999</v>
      </c>
      <c r="N27" s="22">
        <v>18848.47927</v>
      </c>
      <c r="O27" s="22">
        <v>1148940.1544900001</v>
      </c>
      <c r="P27" s="21">
        <v>21650.402529999999</v>
      </c>
      <c r="Q27" s="21">
        <v>1211125.6831199999</v>
      </c>
      <c r="R27" s="22">
        <v>14836.46776</v>
      </c>
      <c r="S27" s="22">
        <v>530030.18195</v>
      </c>
      <c r="T27" s="28">
        <v>11419.034460000001</v>
      </c>
      <c r="U27" s="28">
        <v>692102.79989999998</v>
      </c>
      <c r="V27" s="40">
        <v>10670.52151</v>
      </c>
      <c r="W27" s="40">
        <v>900823.63168999995</v>
      </c>
      <c r="X27" s="28">
        <v>8765.5344800000003</v>
      </c>
      <c r="Y27" s="28">
        <v>587590.66743000003</v>
      </c>
      <c r="Z27" s="20">
        <v>7700.3493600000002</v>
      </c>
      <c r="AA27" s="20">
        <v>509318.60595</v>
      </c>
    </row>
    <row r="28" spans="1:27" s="20" customFormat="1" ht="14.1" customHeight="1" x14ac:dyDescent="0.2">
      <c r="A28" s="22" t="s">
        <v>19</v>
      </c>
      <c r="B28" s="22"/>
      <c r="C28" s="22"/>
      <c r="D28" s="29"/>
      <c r="E28" s="29"/>
      <c r="F28" s="30"/>
      <c r="G28" s="30"/>
      <c r="H28" s="29"/>
      <c r="I28" s="29"/>
      <c r="J28" s="30"/>
      <c r="K28" s="30"/>
      <c r="L28" s="29"/>
      <c r="M28" s="29"/>
      <c r="N28" s="22"/>
      <c r="O28" s="22"/>
      <c r="P28" s="21"/>
      <c r="Q28" s="21"/>
      <c r="R28" s="22"/>
      <c r="S28" s="22"/>
      <c r="T28" s="23"/>
      <c r="U28" s="23"/>
      <c r="V28" s="40"/>
      <c r="W28" s="40"/>
      <c r="X28" s="23"/>
      <c r="Y28" s="23"/>
    </row>
    <row r="29" spans="1:27" s="20" customFormat="1" ht="14.1" customHeight="1" x14ac:dyDescent="0.2">
      <c r="A29" s="22" t="s">
        <v>20</v>
      </c>
      <c r="B29" s="22">
        <v>3178.7693100000001</v>
      </c>
      <c r="C29" s="22">
        <v>328083.43031999998</v>
      </c>
      <c r="D29" s="21">
        <v>3410.0151000000001</v>
      </c>
      <c r="E29" s="21">
        <v>318641.56984000001</v>
      </c>
      <c r="F29" s="30">
        <v>13257.302679999999</v>
      </c>
      <c r="G29" s="30">
        <v>1189710.39252</v>
      </c>
      <c r="H29" s="29">
        <v>6107.2126100000005</v>
      </c>
      <c r="I29" s="29">
        <v>259050.34133</v>
      </c>
      <c r="J29" s="30">
        <v>8472.1908100000001</v>
      </c>
      <c r="K29" s="30">
        <v>285396.50654999999</v>
      </c>
      <c r="L29" s="29">
        <v>5621.3823899999998</v>
      </c>
      <c r="M29" s="29">
        <v>278893.63712999999</v>
      </c>
      <c r="N29" s="22">
        <v>7982.5808200000001</v>
      </c>
      <c r="O29" s="22">
        <v>520957.80593999999</v>
      </c>
      <c r="P29" s="21">
        <v>26648.920449999998</v>
      </c>
      <c r="Q29" s="21">
        <v>1485927.7329599999</v>
      </c>
      <c r="R29" s="22">
        <v>55768.20422</v>
      </c>
      <c r="S29" s="22">
        <v>1995651.4426200001</v>
      </c>
      <c r="T29" s="28">
        <v>52885.653640000004</v>
      </c>
      <c r="U29" s="28">
        <v>3250527.3520900002</v>
      </c>
      <c r="V29" s="40">
        <v>44472.373909999995</v>
      </c>
      <c r="W29" s="40">
        <v>3700826.1684599998</v>
      </c>
      <c r="X29" s="28">
        <v>58982.198770000003</v>
      </c>
      <c r="Y29" s="28">
        <v>3953866.5491999998</v>
      </c>
      <c r="Z29" s="40">
        <f>85243.57266+13.204</f>
        <v>85256.776660000003</v>
      </c>
      <c r="AA29" s="40">
        <f>5754625.65979+989.3</f>
        <v>5755614.9597899998</v>
      </c>
    </row>
    <row r="30" spans="1:27" s="20" customFormat="1" ht="14.1" customHeight="1" x14ac:dyDescent="0.2">
      <c r="A30" s="22" t="s">
        <v>21</v>
      </c>
      <c r="B30" s="22"/>
      <c r="C30" s="22"/>
      <c r="D30" s="29"/>
      <c r="E30" s="29"/>
      <c r="F30" s="30"/>
      <c r="G30" s="30"/>
      <c r="H30" s="29"/>
      <c r="I30" s="29"/>
      <c r="J30" s="30"/>
      <c r="K30" s="30"/>
      <c r="L30" s="29"/>
      <c r="M30" s="29"/>
      <c r="N30" s="22"/>
      <c r="O30" s="22"/>
      <c r="P30" s="21"/>
      <c r="Q30" s="21"/>
      <c r="R30" s="22"/>
      <c r="S30" s="22"/>
      <c r="T30" s="23"/>
      <c r="U30" s="23"/>
      <c r="X30" s="23"/>
      <c r="Y30" s="23"/>
    </row>
    <row r="31" spans="1:27" s="20" customFormat="1" ht="14.1" customHeight="1" x14ac:dyDescent="0.2">
      <c r="A31" s="22" t="s">
        <v>22</v>
      </c>
      <c r="B31" s="22">
        <v>1026.87564</v>
      </c>
      <c r="C31" s="22">
        <v>96371.741290000005</v>
      </c>
      <c r="D31" s="29"/>
      <c r="E31" s="29"/>
      <c r="F31" s="30"/>
      <c r="G31" s="30"/>
      <c r="H31" s="29"/>
      <c r="I31" s="29"/>
      <c r="J31" s="30"/>
      <c r="K31" s="30"/>
      <c r="L31" s="29"/>
      <c r="M31" s="29"/>
      <c r="N31" s="22"/>
      <c r="O31" s="22"/>
      <c r="P31" s="21"/>
      <c r="Q31" s="21"/>
      <c r="R31" s="22"/>
      <c r="S31" s="22"/>
      <c r="T31" s="23"/>
      <c r="U31" s="23"/>
      <c r="X31" s="23"/>
      <c r="Y31" s="23"/>
    </row>
    <row r="32" spans="1:27" s="20" customFormat="1" ht="14.1" customHeight="1" x14ac:dyDescent="0.2">
      <c r="A32" s="22" t="s">
        <v>23</v>
      </c>
      <c r="B32" s="22"/>
      <c r="C32" s="22"/>
      <c r="D32" s="29"/>
      <c r="E32" s="29"/>
      <c r="F32" s="30"/>
      <c r="G32" s="30"/>
      <c r="H32" s="29"/>
      <c r="I32" s="29"/>
      <c r="J32" s="30"/>
      <c r="K32" s="30"/>
      <c r="L32" s="29"/>
      <c r="M32" s="29"/>
      <c r="N32" s="22"/>
      <c r="O32" s="22"/>
      <c r="P32" s="21"/>
      <c r="Q32" s="21"/>
      <c r="R32" s="22"/>
      <c r="S32" s="22"/>
      <c r="T32" s="23"/>
      <c r="U32" s="23"/>
      <c r="X32" s="23"/>
      <c r="Y32" s="23"/>
    </row>
    <row r="33" spans="1:27" s="20" customFormat="1" ht="14.1" customHeight="1" x14ac:dyDescent="0.2">
      <c r="A33" s="22"/>
      <c r="B33" s="22"/>
      <c r="C33" s="22"/>
      <c r="D33" s="21"/>
      <c r="E33" s="21"/>
      <c r="F33" s="22"/>
      <c r="G33" s="22"/>
      <c r="H33" s="21"/>
      <c r="I33" s="21"/>
      <c r="J33" s="22"/>
      <c r="K33" s="22"/>
      <c r="L33" s="21"/>
      <c r="M33" s="21"/>
      <c r="N33" s="22"/>
      <c r="O33" s="22"/>
      <c r="P33" s="21"/>
      <c r="Q33" s="21"/>
      <c r="R33" s="22"/>
      <c r="S33" s="22"/>
      <c r="T33" s="23"/>
      <c r="U33" s="23"/>
      <c r="X33" s="23"/>
      <c r="Y33" s="23"/>
    </row>
    <row r="34" spans="1:27" s="20" customFormat="1" ht="14.1" customHeight="1" x14ac:dyDescent="0.2">
      <c r="A34" s="24" t="s">
        <v>64</v>
      </c>
      <c r="B34" s="24">
        <f>+SUM(B35:B37)</f>
        <v>16639.009999999998</v>
      </c>
      <c r="C34" s="24">
        <f>+SUM(C35:C37)</f>
        <v>1651926.78143</v>
      </c>
      <c r="D34" s="32">
        <v>15156.74705</v>
      </c>
      <c r="E34" s="32">
        <v>1499214.08656</v>
      </c>
      <c r="F34" s="31">
        <v>14877.297050000001</v>
      </c>
      <c r="G34" s="31">
        <v>1280418.2380299999</v>
      </c>
      <c r="H34" s="32">
        <v>15558.061970000001</v>
      </c>
      <c r="I34" s="32">
        <v>665595.71796000004</v>
      </c>
      <c r="J34" s="31">
        <v>17445.736570000001</v>
      </c>
      <c r="K34" s="31">
        <v>654712.17174999998</v>
      </c>
      <c r="L34" s="32">
        <v>20255.470249999998</v>
      </c>
      <c r="M34" s="32">
        <v>964208.28298000002</v>
      </c>
      <c r="N34" s="31">
        <v>20036.171600000001</v>
      </c>
      <c r="O34" s="31">
        <v>1266306.0907600001</v>
      </c>
      <c r="P34" s="32">
        <v>10271.8431</v>
      </c>
      <c r="Q34" s="32">
        <v>603330.57149999996</v>
      </c>
      <c r="R34" s="31">
        <v>1366.4451899999999</v>
      </c>
      <c r="S34" s="31">
        <v>55913.806230000002</v>
      </c>
      <c r="T34" s="32">
        <v>2125.32402</v>
      </c>
      <c r="U34" s="32">
        <v>134780.19187000001</v>
      </c>
      <c r="V34" s="39">
        <v>4879.3592099999996</v>
      </c>
      <c r="W34" s="39">
        <v>415628.24939999997</v>
      </c>
      <c r="X34" s="32">
        <v>7319.9821900000006</v>
      </c>
      <c r="Y34" s="32">
        <v>513312.65714000002</v>
      </c>
      <c r="Z34" s="51">
        <f>+Z37</f>
        <v>9051.1128900000003</v>
      </c>
      <c r="AA34" s="51">
        <f>+AA37</f>
        <v>596147.43758999999</v>
      </c>
    </row>
    <row r="35" spans="1:27" s="20" customFormat="1" ht="14.1" customHeight="1" x14ac:dyDescent="0.2">
      <c r="A35" s="22" t="s">
        <v>24</v>
      </c>
      <c r="B35" s="22"/>
      <c r="C35" s="22"/>
      <c r="D35" s="29"/>
      <c r="E35" s="29"/>
      <c r="F35" s="30"/>
      <c r="G35" s="30"/>
      <c r="H35" s="29"/>
      <c r="I35" s="29"/>
      <c r="J35" s="30"/>
      <c r="K35" s="30"/>
      <c r="L35" s="29"/>
      <c r="M35" s="29"/>
      <c r="N35" s="22"/>
      <c r="O35" s="22"/>
      <c r="P35" s="21"/>
      <c r="Q35" s="21"/>
      <c r="R35" s="22"/>
      <c r="S35" s="22"/>
      <c r="T35" s="23"/>
      <c r="U35" s="23"/>
      <c r="X35" s="23"/>
      <c r="Y35" s="23"/>
      <c r="Z35" s="50"/>
      <c r="AA35" s="50"/>
    </row>
    <row r="36" spans="1:27" s="20" customFormat="1" ht="14.1" customHeight="1" x14ac:dyDescent="0.2">
      <c r="A36" s="22" t="s">
        <v>25</v>
      </c>
      <c r="B36" s="22"/>
      <c r="C36" s="22"/>
      <c r="D36" s="29"/>
      <c r="E36" s="29"/>
      <c r="F36" s="30"/>
      <c r="G36" s="30"/>
      <c r="H36" s="29"/>
      <c r="I36" s="29"/>
      <c r="J36" s="30"/>
      <c r="K36" s="30"/>
      <c r="L36" s="29">
        <v>222.37218999999999</v>
      </c>
      <c r="M36" s="29">
        <v>10672.73502</v>
      </c>
      <c r="N36" s="22"/>
      <c r="O36" s="22"/>
      <c r="P36" s="21"/>
      <c r="Q36" s="21"/>
      <c r="R36" s="22"/>
      <c r="S36" s="22"/>
      <c r="T36" s="23"/>
      <c r="U36" s="23"/>
      <c r="X36" s="23"/>
      <c r="Y36" s="23"/>
      <c r="Z36" s="50"/>
      <c r="AA36" s="50"/>
    </row>
    <row r="37" spans="1:27" s="20" customFormat="1" ht="14.1" customHeight="1" x14ac:dyDescent="0.2">
      <c r="A37" s="22" t="s">
        <v>26</v>
      </c>
      <c r="B37" s="22">
        <v>16639.009999999998</v>
      </c>
      <c r="C37" s="22">
        <v>1651926.78143</v>
      </c>
      <c r="D37" s="21">
        <v>15156.74705</v>
      </c>
      <c r="E37" s="21">
        <v>1499214.08656</v>
      </c>
      <c r="F37" s="30">
        <v>14877.297050000001</v>
      </c>
      <c r="G37" s="30">
        <v>1280418.2380299999</v>
      </c>
      <c r="H37" s="29">
        <v>15558.061970000001</v>
      </c>
      <c r="I37" s="29">
        <v>665595.71796000004</v>
      </c>
      <c r="J37" s="30">
        <v>17445.736570000001</v>
      </c>
      <c r="K37" s="30">
        <v>654712.17174999998</v>
      </c>
      <c r="L37" s="29">
        <v>20033.09806</v>
      </c>
      <c r="M37" s="29">
        <v>953535.54796</v>
      </c>
      <c r="N37" s="22">
        <v>20036.171600000001</v>
      </c>
      <c r="O37" s="22">
        <v>1266306.0907600001</v>
      </c>
      <c r="P37" s="21">
        <v>10271.8431</v>
      </c>
      <c r="Q37" s="21">
        <v>603330.57149999996</v>
      </c>
      <c r="R37" s="22">
        <v>1366.4451899999999</v>
      </c>
      <c r="S37" s="22">
        <v>55913.806230000002</v>
      </c>
      <c r="T37" s="28">
        <v>2125.32402</v>
      </c>
      <c r="U37" s="28">
        <v>134780.19187000001</v>
      </c>
      <c r="V37" s="40">
        <v>4879.3592099999996</v>
      </c>
      <c r="W37" s="40">
        <v>415628.24939999997</v>
      </c>
      <c r="X37" s="28">
        <v>7319.9821900000006</v>
      </c>
      <c r="Y37" s="28">
        <v>513312.65714000002</v>
      </c>
      <c r="Z37" s="50">
        <v>9051.1128900000003</v>
      </c>
      <c r="AA37" s="40">
        <v>596147.43758999999</v>
      </c>
    </row>
    <row r="38" spans="1:27" s="20" customFormat="1" ht="14.1" customHeight="1" x14ac:dyDescent="0.2">
      <c r="A38" s="22"/>
      <c r="B38" s="22"/>
      <c r="C38" s="22"/>
      <c r="D38" s="29"/>
      <c r="E38" s="29"/>
      <c r="F38" s="30"/>
      <c r="G38" s="30"/>
      <c r="H38" s="29"/>
      <c r="I38" s="29"/>
      <c r="J38" s="30"/>
      <c r="K38" s="30"/>
      <c r="L38" s="29"/>
      <c r="M38" s="29"/>
      <c r="N38" s="22"/>
      <c r="O38" s="22"/>
      <c r="P38" s="21"/>
      <c r="Q38" s="21"/>
      <c r="R38" s="22"/>
      <c r="S38" s="22"/>
      <c r="T38" s="23"/>
      <c r="U38" s="23"/>
      <c r="V38" s="40"/>
      <c r="W38" s="40"/>
      <c r="X38" s="23"/>
      <c r="Y38" s="23"/>
    </row>
    <row r="39" spans="1:27" s="27" customFormat="1" ht="14.1" customHeight="1" x14ac:dyDescent="0.2">
      <c r="A39" s="24" t="s">
        <v>27</v>
      </c>
      <c r="B39" s="24">
        <f>+SUM(B40:B46)</f>
        <v>371.05200000000002</v>
      </c>
      <c r="C39" s="24">
        <f>+SUM(C40:C46)</f>
        <v>38407.406990000003</v>
      </c>
      <c r="D39" s="25"/>
      <c r="E39" s="25"/>
      <c r="F39" s="24">
        <v>728.66098999999997</v>
      </c>
      <c r="G39" s="24">
        <v>71734.277279999995</v>
      </c>
      <c r="H39" s="25"/>
      <c r="I39" s="25"/>
      <c r="J39" s="24">
        <f>+J41+J43</f>
        <v>678.44417999999996</v>
      </c>
      <c r="K39" s="24">
        <f>+K41+K43</f>
        <v>22798.992619999997</v>
      </c>
      <c r="L39" s="25"/>
      <c r="M39" s="25"/>
      <c r="N39" s="24">
        <v>964.16486000000009</v>
      </c>
      <c r="O39" s="24">
        <v>57478.098769999997</v>
      </c>
      <c r="P39" s="25">
        <v>1354.7945300000001</v>
      </c>
      <c r="Q39" s="25">
        <v>82739.765429999999</v>
      </c>
      <c r="R39" s="24"/>
      <c r="S39" s="24"/>
      <c r="T39" s="25">
        <v>316.48509999999999</v>
      </c>
      <c r="U39" s="25">
        <v>19794.032999999999</v>
      </c>
      <c r="V39" s="41">
        <v>682.43485999999996</v>
      </c>
      <c r="W39" s="41">
        <v>70709.966010000004</v>
      </c>
      <c r="X39" s="25"/>
      <c r="Y39" s="25"/>
    </row>
    <row r="40" spans="1:27" s="20" customFormat="1" ht="14.1" customHeight="1" x14ac:dyDescent="0.2">
      <c r="A40" s="22" t="s">
        <v>28</v>
      </c>
      <c r="B40" s="22"/>
      <c r="C40" s="22"/>
      <c r="D40" s="21"/>
      <c r="E40" s="21"/>
      <c r="F40" s="30"/>
      <c r="G40" s="30"/>
      <c r="H40" s="29"/>
      <c r="I40" s="29"/>
      <c r="J40" s="30"/>
      <c r="K40" s="30"/>
      <c r="L40" s="29"/>
      <c r="M40" s="29"/>
      <c r="N40" s="22"/>
      <c r="O40" s="22"/>
      <c r="P40" s="21"/>
      <c r="Q40" s="21"/>
      <c r="R40" s="22"/>
      <c r="S40" s="22"/>
      <c r="T40" s="23"/>
      <c r="U40" s="23"/>
      <c r="X40" s="23"/>
      <c r="Y40" s="23"/>
    </row>
    <row r="41" spans="1:27" s="20" customFormat="1" ht="14.1" customHeight="1" x14ac:dyDescent="0.2">
      <c r="A41" s="22" t="s">
        <v>29</v>
      </c>
      <c r="B41" s="22"/>
      <c r="C41" s="22"/>
      <c r="D41" s="29"/>
      <c r="E41" s="29"/>
      <c r="F41" s="30"/>
      <c r="G41" s="30"/>
      <c r="H41" s="29"/>
      <c r="I41" s="29"/>
      <c r="J41" s="30">
        <v>359.44252</v>
      </c>
      <c r="K41" s="30">
        <v>9098.1708699999999</v>
      </c>
      <c r="L41" s="29"/>
      <c r="M41" s="29"/>
      <c r="N41" s="22"/>
      <c r="O41" s="22"/>
      <c r="P41" s="21"/>
      <c r="Q41" s="21"/>
      <c r="R41" s="22"/>
      <c r="S41" s="22"/>
      <c r="T41" s="23"/>
      <c r="U41" s="23"/>
      <c r="X41" s="23"/>
      <c r="Y41" s="23"/>
    </row>
    <row r="42" spans="1:27" s="20" customFormat="1" ht="14.1" customHeight="1" x14ac:dyDescent="0.2">
      <c r="A42" s="22" t="s">
        <v>30</v>
      </c>
      <c r="B42" s="22">
        <v>371.05200000000002</v>
      </c>
      <c r="C42" s="22">
        <v>38407.406990000003</v>
      </c>
      <c r="D42" s="21"/>
      <c r="E42" s="21"/>
      <c r="F42" s="30"/>
      <c r="G42" s="30"/>
      <c r="H42" s="29"/>
      <c r="I42" s="29"/>
      <c r="J42" s="30"/>
      <c r="K42" s="30"/>
      <c r="L42" s="29"/>
      <c r="M42" s="29"/>
      <c r="N42" s="22"/>
      <c r="O42" s="22"/>
      <c r="P42" s="21"/>
      <c r="Q42" s="21"/>
      <c r="R42" s="22"/>
      <c r="S42" s="22"/>
      <c r="T42" s="23"/>
      <c r="U42" s="23"/>
      <c r="X42" s="23"/>
      <c r="Y42" s="23"/>
    </row>
    <row r="43" spans="1:27" s="20" customFormat="1" ht="14.1" customHeight="1" x14ac:dyDescent="0.2">
      <c r="A43" s="22" t="s">
        <v>31</v>
      </c>
      <c r="B43" s="22"/>
      <c r="C43" s="22"/>
      <c r="D43" s="29"/>
      <c r="E43" s="29"/>
      <c r="F43" s="30"/>
      <c r="G43" s="30"/>
      <c r="H43" s="29"/>
      <c r="I43" s="29"/>
      <c r="J43" s="30">
        <v>319.00165999999996</v>
      </c>
      <c r="K43" s="30">
        <v>13700.821749999999</v>
      </c>
      <c r="L43" s="29"/>
      <c r="M43" s="29"/>
      <c r="N43" s="22">
        <v>324.63101</v>
      </c>
      <c r="O43" s="22">
        <v>20676.140210000001</v>
      </c>
      <c r="P43" s="21">
        <v>1354.7945300000001</v>
      </c>
      <c r="Q43" s="21">
        <v>82739.765429999999</v>
      </c>
      <c r="R43" s="22"/>
      <c r="S43" s="22"/>
      <c r="T43" s="28">
        <v>316.48509999999999</v>
      </c>
      <c r="U43" s="28">
        <v>19794.032999999999</v>
      </c>
      <c r="V43" s="38">
        <v>682.43485999999996</v>
      </c>
      <c r="W43" s="38">
        <v>70709.966010000004</v>
      </c>
      <c r="X43" s="28"/>
      <c r="Y43" s="28"/>
    </row>
    <row r="44" spans="1:27" s="20" customFormat="1" ht="14.1" customHeight="1" x14ac:dyDescent="0.2">
      <c r="A44" s="22" t="s">
        <v>32</v>
      </c>
      <c r="B44" s="22"/>
      <c r="C44" s="22"/>
      <c r="D44" s="29"/>
      <c r="E44" s="29"/>
      <c r="F44" s="30">
        <v>728.66098999999997</v>
      </c>
      <c r="G44" s="30">
        <v>71734.277279999995</v>
      </c>
      <c r="H44" s="29"/>
      <c r="I44" s="29"/>
      <c r="J44" s="30"/>
      <c r="K44" s="30"/>
      <c r="L44" s="29"/>
      <c r="M44" s="29"/>
      <c r="N44" s="22">
        <v>639.53385000000003</v>
      </c>
      <c r="O44" s="22">
        <v>36801.958559999999</v>
      </c>
      <c r="P44" s="21"/>
      <c r="Q44" s="21"/>
      <c r="R44" s="22"/>
      <c r="S44" s="22"/>
      <c r="T44" s="23"/>
      <c r="U44" s="23"/>
      <c r="X44" s="23"/>
      <c r="Y44" s="23"/>
    </row>
    <row r="45" spans="1:27" s="20" customFormat="1" ht="14.1" customHeight="1" x14ac:dyDescent="0.2">
      <c r="A45" s="22" t="s">
        <v>33</v>
      </c>
      <c r="B45" s="22"/>
      <c r="C45" s="22"/>
      <c r="D45" s="29"/>
      <c r="E45" s="29"/>
      <c r="F45" s="30"/>
      <c r="G45" s="30"/>
      <c r="H45" s="29"/>
      <c r="I45" s="29"/>
      <c r="J45" s="30"/>
      <c r="K45" s="30"/>
      <c r="L45" s="29"/>
      <c r="M45" s="29"/>
      <c r="N45" s="22"/>
      <c r="O45" s="22"/>
      <c r="P45" s="21"/>
      <c r="Q45" s="21"/>
      <c r="R45" s="22"/>
      <c r="S45" s="22"/>
      <c r="T45" s="23"/>
      <c r="U45" s="23"/>
      <c r="X45" s="23"/>
      <c r="Y45" s="23"/>
    </row>
    <row r="46" spans="1:27" s="20" customFormat="1" ht="14.1" customHeight="1" x14ac:dyDescent="0.2">
      <c r="A46" s="22" t="s">
        <v>34</v>
      </c>
      <c r="B46" s="22"/>
      <c r="C46" s="22"/>
      <c r="D46" s="29"/>
      <c r="E46" s="29"/>
      <c r="F46" s="30"/>
      <c r="G46" s="30"/>
      <c r="H46" s="29"/>
      <c r="I46" s="29"/>
      <c r="J46" s="30"/>
      <c r="K46" s="30"/>
      <c r="L46" s="29"/>
      <c r="M46" s="29"/>
      <c r="N46" s="22"/>
      <c r="O46" s="22"/>
      <c r="P46" s="21"/>
      <c r="Q46" s="21"/>
      <c r="R46" s="22"/>
      <c r="S46" s="22"/>
      <c r="T46" s="23"/>
      <c r="U46" s="23"/>
      <c r="X46" s="23"/>
      <c r="Y46" s="23"/>
    </row>
    <row r="47" spans="1:27" s="20" customFormat="1" ht="14.1" customHeight="1" x14ac:dyDescent="0.2">
      <c r="A47" s="22"/>
      <c r="B47" s="22"/>
      <c r="C47" s="22"/>
      <c r="D47" s="29"/>
      <c r="E47" s="29"/>
      <c r="F47" s="30"/>
      <c r="G47" s="30"/>
      <c r="H47" s="29"/>
      <c r="I47" s="29"/>
      <c r="J47" s="30"/>
      <c r="K47" s="30"/>
      <c r="L47" s="29"/>
      <c r="M47" s="29"/>
      <c r="N47" s="22"/>
      <c r="O47" s="22"/>
      <c r="P47" s="21"/>
      <c r="Q47" s="21"/>
      <c r="R47" s="22"/>
      <c r="S47" s="22"/>
      <c r="T47" s="23"/>
      <c r="U47" s="23"/>
      <c r="X47" s="23"/>
      <c r="Y47" s="23"/>
    </row>
    <row r="48" spans="1:27" s="20" customFormat="1" ht="14.1" customHeight="1" x14ac:dyDescent="0.2">
      <c r="A48" s="24" t="s">
        <v>35</v>
      </c>
      <c r="B48" s="24">
        <f>+B50+B51+B52+B54</f>
        <v>7789.5890000000009</v>
      </c>
      <c r="C48" s="24">
        <f>+C50+C51+C52+C54</f>
        <v>728897.25462000002</v>
      </c>
      <c r="D48" s="32">
        <f>+D50+D51+D53</f>
        <v>8779.1758399999999</v>
      </c>
      <c r="E48" s="32">
        <f>+E50+E51+E53</f>
        <v>830966.63760000002</v>
      </c>
      <c r="F48" s="31">
        <f>+F50+F51+F54+F55</f>
        <v>8463.4773700000005</v>
      </c>
      <c r="G48" s="31">
        <f>+G50+G51+G54+G55</f>
        <v>659671.16894</v>
      </c>
      <c r="H48" s="32">
        <f>+H50+H51+H52+H54</f>
        <v>10221.37552</v>
      </c>
      <c r="I48" s="32">
        <f>+I50+I51+I52+I54</f>
        <v>457185.67518000002</v>
      </c>
      <c r="J48" s="31">
        <f>+J50+J51</f>
        <v>9160.4812399999992</v>
      </c>
      <c r="K48" s="31">
        <f>+K50+K51</f>
        <v>338881.61944000004</v>
      </c>
      <c r="L48" s="32">
        <v>12463.4076</v>
      </c>
      <c r="M48" s="32">
        <v>572500.68744000001</v>
      </c>
      <c r="N48" s="31">
        <v>13973.9195</v>
      </c>
      <c r="O48" s="31">
        <v>839044.10769999993</v>
      </c>
      <c r="P48" s="32">
        <v>9931.666540000002</v>
      </c>
      <c r="Q48" s="32">
        <v>533441.80311999994</v>
      </c>
      <c r="R48" s="31">
        <v>18167.353540000004</v>
      </c>
      <c r="S48" s="31">
        <v>594018.18148000003</v>
      </c>
      <c r="T48" s="32">
        <v>18889.25762</v>
      </c>
      <c r="U48" s="32">
        <v>1219734.3426599998</v>
      </c>
      <c r="V48" s="39">
        <v>8470.4302200000002</v>
      </c>
      <c r="W48" s="39">
        <v>775413.85521000007</v>
      </c>
      <c r="X48" s="32">
        <v>997.75965000000008</v>
      </c>
      <c r="Y48" s="32">
        <v>59457.509129999999</v>
      </c>
      <c r="Z48" s="51">
        <f>+Z50</f>
        <v>1029.17993</v>
      </c>
      <c r="AA48" s="51">
        <f>+AA50</f>
        <v>83061.681890000007</v>
      </c>
    </row>
    <row r="49" spans="1:27" s="20" customFormat="1" ht="14.1" customHeight="1" x14ac:dyDescent="0.2">
      <c r="A49" s="22" t="s">
        <v>36</v>
      </c>
      <c r="B49" s="22"/>
      <c r="C49" s="22"/>
      <c r="D49" s="21"/>
      <c r="E49" s="21"/>
      <c r="F49" s="22"/>
      <c r="G49" s="22"/>
      <c r="H49" s="21"/>
      <c r="I49" s="21"/>
      <c r="J49" s="22"/>
      <c r="K49" s="22"/>
      <c r="L49" s="21"/>
      <c r="M49" s="21"/>
      <c r="N49" s="22"/>
      <c r="O49" s="22"/>
      <c r="P49" s="21"/>
      <c r="Q49" s="21"/>
      <c r="R49" s="22"/>
      <c r="S49" s="22"/>
      <c r="T49" s="23"/>
      <c r="U49" s="23"/>
      <c r="W49" s="44"/>
      <c r="X49" s="23"/>
      <c r="Y49" s="23"/>
    </row>
    <row r="50" spans="1:27" s="20" customFormat="1" ht="14.1" customHeight="1" x14ac:dyDescent="0.2">
      <c r="A50" s="22" t="s">
        <v>37</v>
      </c>
      <c r="B50" s="22">
        <v>5328.7618200000006</v>
      </c>
      <c r="C50" s="22">
        <v>492324.21231999999</v>
      </c>
      <c r="D50" s="21">
        <v>4432.5934600000001</v>
      </c>
      <c r="E50" s="21">
        <v>415646.36248000001</v>
      </c>
      <c r="F50" s="30">
        <v>2788.7371200000002</v>
      </c>
      <c r="G50" s="30">
        <v>176500.236</v>
      </c>
      <c r="H50" s="29">
        <v>2852.3390499999996</v>
      </c>
      <c r="I50" s="29">
        <v>140295.46429999999</v>
      </c>
      <c r="J50" s="30">
        <v>3346.7348299999999</v>
      </c>
      <c r="K50" s="30">
        <v>107969.91647</v>
      </c>
      <c r="L50" s="29">
        <v>4108.0398100000002</v>
      </c>
      <c r="M50" s="29">
        <v>187474.47493</v>
      </c>
      <c r="N50" s="22">
        <v>2049.8276100000003</v>
      </c>
      <c r="O50" s="22">
        <v>124345.36702999999</v>
      </c>
      <c r="P50" s="21">
        <v>3245.9495099999999</v>
      </c>
      <c r="Q50" s="21">
        <v>160706.54194</v>
      </c>
      <c r="R50" s="22">
        <v>3835.77538</v>
      </c>
      <c r="S50" s="22">
        <v>130852.49919</v>
      </c>
      <c r="T50" s="21">
        <v>821.75651000000005</v>
      </c>
      <c r="U50" s="28">
        <v>43386.858789999998</v>
      </c>
      <c r="V50" s="38">
        <v>1782.0561</v>
      </c>
      <c r="W50" s="38">
        <v>162036.72557000001</v>
      </c>
      <c r="X50" s="21"/>
      <c r="Y50" s="28"/>
      <c r="Z50" s="50">
        <v>1029.17993</v>
      </c>
      <c r="AA50" s="40">
        <v>83061.681890000007</v>
      </c>
    </row>
    <row r="51" spans="1:27" s="20" customFormat="1" ht="14.1" customHeight="1" x14ac:dyDescent="0.2">
      <c r="A51" s="22" t="s">
        <v>38</v>
      </c>
      <c r="B51" s="22">
        <v>1822.9833700000001</v>
      </c>
      <c r="C51" s="22">
        <v>180100.77285000001</v>
      </c>
      <c r="D51" s="29">
        <v>3253.75648</v>
      </c>
      <c r="E51" s="29">
        <v>305671.08906000003</v>
      </c>
      <c r="F51" s="30">
        <v>914.14935000000003</v>
      </c>
      <c r="G51" s="30">
        <v>57787.056340000003</v>
      </c>
      <c r="H51" s="29">
        <v>3871.6752900000001</v>
      </c>
      <c r="I51" s="29">
        <v>157008.82386</v>
      </c>
      <c r="J51" s="30">
        <v>5813.7464099999997</v>
      </c>
      <c r="K51" s="30">
        <v>230911.70297000001</v>
      </c>
      <c r="L51" s="29">
        <v>7174.6336799999999</v>
      </c>
      <c r="M51" s="29">
        <v>336221.07140000002</v>
      </c>
      <c r="N51" s="22">
        <v>7997.03334</v>
      </c>
      <c r="O51" s="22">
        <v>480487.55466999998</v>
      </c>
      <c r="P51" s="21">
        <v>4800.6230300000007</v>
      </c>
      <c r="Q51" s="21">
        <v>261105.26496</v>
      </c>
      <c r="R51" s="22">
        <v>10980.183050000001</v>
      </c>
      <c r="S51" s="22">
        <v>371481.41236000002</v>
      </c>
      <c r="T51" s="28">
        <v>6940.3227999999999</v>
      </c>
      <c r="U51" s="28">
        <v>445894.36343999999</v>
      </c>
      <c r="V51" s="38">
        <v>1350.93625</v>
      </c>
      <c r="W51" s="38">
        <v>101778.05878000001</v>
      </c>
      <c r="X51" s="28"/>
      <c r="Y51" s="28"/>
    </row>
    <row r="52" spans="1:27" s="20" customFormat="1" ht="14.1" customHeight="1" x14ac:dyDescent="0.2">
      <c r="A52" s="22" t="s">
        <v>39</v>
      </c>
      <c r="B52" s="22"/>
      <c r="C52" s="22"/>
      <c r="D52" s="29"/>
      <c r="E52" s="29"/>
      <c r="F52" s="30"/>
      <c r="G52" s="30"/>
      <c r="H52" s="29">
        <v>2466.3076900000001</v>
      </c>
      <c r="I52" s="29">
        <v>110885.26738999999</v>
      </c>
      <c r="J52" s="30"/>
      <c r="K52" s="30"/>
      <c r="L52" s="29"/>
      <c r="M52" s="29"/>
      <c r="N52" s="22"/>
      <c r="O52" s="22"/>
      <c r="P52" s="21">
        <v>911.18914000000007</v>
      </c>
      <c r="Q52" s="21">
        <v>51986.455730000001</v>
      </c>
      <c r="R52" s="22"/>
      <c r="S52" s="22"/>
      <c r="T52" s="28">
        <v>1079.61148</v>
      </c>
      <c r="U52" s="28">
        <v>80740.544240000003</v>
      </c>
      <c r="V52" s="38">
        <v>1026.88021</v>
      </c>
      <c r="W52" s="38">
        <v>107517.78058000001</v>
      </c>
      <c r="X52" s="28"/>
      <c r="Y52" s="28"/>
    </row>
    <row r="53" spans="1:27" s="20" customFormat="1" ht="14.1" customHeight="1" x14ac:dyDescent="0.2">
      <c r="A53" s="22" t="s">
        <v>40</v>
      </c>
      <c r="B53" s="22"/>
      <c r="C53" s="22"/>
      <c r="D53" s="21">
        <v>1092.8258999999998</v>
      </c>
      <c r="E53" s="21">
        <v>109649.18606000001</v>
      </c>
      <c r="F53" s="30"/>
      <c r="G53" s="30"/>
      <c r="H53" s="29"/>
      <c r="I53" s="29"/>
      <c r="J53" s="30"/>
      <c r="K53" s="30"/>
      <c r="L53" s="29"/>
      <c r="M53" s="29"/>
      <c r="N53" s="22"/>
      <c r="O53" s="22"/>
      <c r="P53" s="21"/>
      <c r="Q53" s="21"/>
      <c r="R53" s="22"/>
      <c r="S53" s="22"/>
      <c r="T53" s="23"/>
      <c r="U53" s="23"/>
      <c r="X53" s="23"/>
      <c r="Y53" s="23"/>
    </row>
    <row r="54" spans="1:27" s="20" customFormat="1" ht="14.1" customHeight="1" x14ac:dyDescent="0.2">
      <c r="A54" s="22" t="s">
        <v>41</v>
      </c>
      <c r="B54" s="22">
        <v>637.84381000000008</v>
      </c>
      <c r="C54" s="22">
        <v>56472.26945</v>
      </c>
      <c r="D54" s="21"/>
      <c r="E54" s="21"/>
      <c r="F54" s="30">
        <v>3356.68658</v>
      </c>
      <c r="G54" s="30">
        <v>287348.87141999998</v>
      </c>
      <c r="H54" s="29">
        <v>1031.05349</v>
      </c>
      <c r="I54" s="29">
        <v>48996.119630000001</v>
      </c>
      <c r="J54" s="30"/>
      <c r="K54" s="30"/>
      <c r="L54" s="29">
        <v>1180.7341100000001</v>
      </c>
      <c r="M54" s="29">
        <v>48805.141109999997</v>
      </c>
      <c r="N54" s="22">
        <v>3927.0585499999997</v>
      </c>
      <c r="O54" s="22">
        <v>234211.18599999999</v>
      </c>
      <c r="P54" s="21">
        <v>973.90485999999999</v>
      </c>
      <c r="Q54" s="21">
        <v>59643.540489999999</v>
      </c>
      <c r="R54" s="22">
        <v>3351.3951099999999</v>
      </c>
      <c r="S54" s="22">
        <v>91684.269929999995</v>
      </c>
      <c r="T54" s="28">
        <v>8596.5375700000004</v>
      </c>
      <c r="U54" s="28">
        <v>562642.42272999999</v>
      </c>
      <c r="V54" s="38">
        <v>4310.5576600000004</v>
      </c>
      <c r="W54" s="38">
        <v>404081.29028000002</v>
      </c>
      <c r="X54" s="28">
        <v>997.75965000000008</v>
      </c>
      <c r="Y54" s="28">
        <v>59457.509129999999</v>
      </c>
    </row>
    <row r="55" spans="1:27" s="20" customFormat="1" ht="14.1" customHeight="1" x14ac:dyDescent="0.2">
      <c r="A55" s="22" t="s">
        <v>42</v>
      </c>
      <c r="B55" s="22"/>
      <c r="C55" s="22"/>
      <c r="D55" s="46"/>
      <c r="E55" s="46"/>
      <c r="F55" s="30">
        <v>1403.9043200000001</v>
      </c>
      <c r="G55" s="30">
        <v>138035.00518000001</v>
      </c>
      <c r="H55" s="29"/>
      <c r="I55" s="29"/>
      <c r="J55" s="47"/>
      <c r="K55" s="47"/>
      <c r="L55" s="48"/>
      <c r="M55" s="48"/>
      <c r="N55" s="45"/>
      <c r="O55" s="45"/>
      <c r="P55" s="46"/>
      <c r="Q55" s="46"/>
      <c r="R55" s="45"/>
      <c r="S55" s="45"/>
      <c r="T55" s="28">
        <v>1451.02926</v>
      </c>
      <c r="U55" s="28">
        <v>87070.153460000001</v>
      </c>
      <c r="V55" s="44"/>
      <c r="W55" s="44"/>
      <c r="X55" s="49"/>
      <c r="Y55" s="49"/>
    </row>
    <row r="56" spans="1:27" s="20" customFormat="1" ht="14.1" customHeight="1" x14ac:dyDescent="0.2">
      <c r="A56" s="22"/>
      <c r="B56" s="22"/>
      <c r="C56" s="22"/>
      <c r="D56" s="21"/>
      <c r="E56" s="21"/>
      <c r="F56" s="22"/>
      <c r="G56" s="22"/>
      <c r="H56" s="21"/>
      <c r="I56" s="21"/>
      <c r="J56" s="22"/>
      <c r="K56" s="22"/>
      <c r="L56" s="21"/>
      <c r="M56" s="21"/>
      <c r="N56" s="22"/>
      <c r="O56" s="22"/>
      <c r="P56" s="21"/>
      <c r="Q56" s="21"/>
      <c r="R56" s="22"/>
      <c r="S56" s="22"/>
      <c r="T56" s="23"/>
      <c r="U56" s="23"/>
      <c r="X56" s="23"/>
      <c r="Y56" s="23"/>
    </row>
    <row r="57" spans="1:27" s="20" customFormat="1" ht="14.1" customHeight="1" x14ac:dyDescent="0.2">
      <c r="A57" s="24" t="s">
        <v>43</v>
      </c>
      <c r="B57" s="24"/>
      <c r="C57" s="24"/>
      <c r="D57" s="25">
        <v>3057.5583799999999</v>
      </c>
      <c r="E57" s="25">
        <v>288219.91308000003</v>
      </c>
      <c r="F57" s="24">
        <v>349.47955999999999</v>
      </c>
      <c r="G57" s="24">
        <v>34495.379970000002</v>
      </c>
      <c r="H57" s="32"/>
      <c r="I57" s="32"/>
      <c r="J57" s="31"/>
      <c r="K57" s="31"/>
      <c r="L57" s="32"/>
      <c r="M57" s="32"/>
      <c r="N57" s="24">
        <v>300</v>
      </c>
      <c r="O57" s="24">
        <v>18702.838199999998</v>
      </c>
      <c r="P57" s="21"/>
      <c r="Q57" s="21"/>
      <c r="R57" s="22"/>
      <c r="S57" s="22"/>
      <c r="T57" s="23"/>
      <c r="U57" s="23"/>
      <c r="V57" s="41">
        <v>1018.1795100000001</v>
      </c>
      <c r="W57" s="41">
        <v>71048.566210000005</v>
      </c>
      <c r="X57" s="23"/>
      <c r="Y57" s="23"/>
    </row>
    <row r="58" spans="1:27" s="20" customFormat="1" ht="14.1" customHeight="1" x14ac:dyDescent="0.2">
      <c r="A58" s="22" t="s">
        <v>45</v>
      </c>
      <c r="B58" s="22"/>
      <c r="C58" s="22"/>
      <c r="D58" s="21"/>
      <c r="E58" s="21"/>
      <c r="F58" s="30"/>
      <c r="G58" s="30"/>
      <c r="H58" s="29"/>
      <c r="I58" s="29"/>
      <c r="J58" s="30"/>
      <c r="K58" s="30"/>
      <c r="L58" s="29"/>
      <c r="M58" s="29"/>
      <c r="N58" s="22"/>
      <c r="O58" s="22"/>
      <c r="P58" s="21"/>
      <c r="Q58" s="21"/>
      <c r="R58" s="22"/>
      <c r="S58" s="22"/>
      <c r="T58" s="23"/>
      <c r="U58" s="23"/>
      <c r="X58" s="23"/>
      <c r="Y58" s="23"/>
    </row>
    <row r="59" spans="1:27" s="20" customFormat="1" ht="14.1" customHeight="1" x14ac:dyDescent="0.2">
      <c r="A59" s="22" t="s">
        <v>46</v>
      </c>
      <c r="B59" s="22"/>
      <c r="C59" s="22"/>
      <c r="D59" s="29"/>
      <c r="E59" s="29"/>
      <c r="F59" s="30"/>
      <c r="G59" s="30"/>
      <c r="H59" s="29"/>
      <c r="I59" s="29"/>
      <c r="J59" s="30"/>
      <c r="K59" s="30"/>
      <c r="L59" s="29"/>
      <c r="M59" s="29"/>
      <c r="N59" s="22"/>
      <c r="O59" s="22"/>
      <c r="P59" s="21"/>
      <c r="Q59" s="21"/>
      <c r="R59" s="22"/>
      <c r="S59" s="22"/>
      <c r="T59" s="23"/>
      <c r="U59" s="23"/>
      <c r="X59" s="23"/>
      <c r="Y59" s="23"/>
    </row>
    <row r="60" spans="1:27" s="20" customFormat="1" ht="14.1" customHeight="1" x14ac:dyDescent="0.2">
      <c r="A60" s="22" t="s">
        <v>47</v>
      </c>
      <c r="B60" s="22"/>
      <c r="C60" s="22"/>
      <c r="D60" s="29"/>
      <c r="E60" s="29"/>
      <c r="F60" s="30"/>
      <c r="G60" s="30"/>
      <c r="H60" s="29"/>
      <c r="I60" s="29"/>
      <c r="J60" s="30"/>
      <c r="K60" s="30"/>
      <c r="L60" s="29"/>
      <c r="M60" s="29"/>
      <c r="N60" s="22"/>
      <c r="O60" s="22"/>
      <c r="P60" s="21"/>
      <c r="Q60" s="21"/>
      <c r="R60" s="22"/>
      <c r="S60" s="22"/>
      <c r="T60" s="23"/>
      <c r="U60" s="23"/>
      <c r="X60" s="23"/>
      <c r="Y60" s="23"/>
    </row>
    <row r="61" spans="1:27" s="20" customFormat="1" ht="14.1" customHeight="1" x14ac:dyDescent="0.2">
      <c r="A61" s="22" t="s">
        <v>48</v>
      </c>
      <c r="B61" s="22"/>
      <c r="C61" s="22"/>
      <c r="D61" s="21"/>
      <c r="E61" s="21"/>
      <c r="F61" s="22"/>
      <c r="G61" s="22"/>
      <c r="H61" s="21"/>
      <c r="I61" s="21"/>
      <c r="J61" s="22"/>
      <c r="K61" s="22"/>
      <c r="L61" s="21"/>
      <c r="M61" s="21"/>
      <c r="N61" s="22"/>
      <c r="O61" s="22"/>
      <c r="P61" s="21"/>
      <c r="Q61" s="21"/>
      <c r="R61" s="22"/>
      <c r="S61" s="22"/>
      <c r="T61" s="23"/>
      <c r="U61" s="23"/>
      <c r="X61" s="23"/>
      <c r="Y61" s="23"/>
    </row>
    <row r="62" spans="1:27" s="20" customFormat="1" ht="14.1" customHeight="1" x14ac:dyDescent="0.2">
      <c r="A62" s="22" t="s">
        <v>49</v>
      </c>
      <c r="B62" s="22"/>
      <c r="C62" s="22"/>
      <c r="D62" s="29"/>
      <c r="E62" s="29"/>
      <c r="F62" s="30"/>
      <c r="G62" s="30"/>
      <c r="H62" s="29"/>
      <c r="I62" s="29"/>
      <c r="J62" s="30"/>
      <c r="K62" s="30"/>
      <c r="L62" s="29"/>
      <c r="M62" s="29"/>
      <c r="N62" s="22"/>
      <c r="O62" s="22"/>
      <c r="P62" s="21"/>
      <c r="Q62" s="21"/>
      <c r="R62" s="22"/>
      <c r="S62" s="22"/>
      <c r="T62" s="23"/>
      <c r="U62" s="23"/>
      <c r="X62" s="23"/>
      <c r="Y62" s="23"/>
    </row>
    <row r="63" spans="1:27" s="20" customFormat="1" ht="14.1" customHeight="1" x14ac:dyDescent="0.2">
      <c r="A63" s="22" t="s">
        <v>50</v>
      </c>
      <c r="B63" s="22"/>
      <c r="C63" s="22"/>
      <c r="D63" s="29"/>
      <c r="E63" s="29"/>
      <c r="F63" s="30"/>
      <c r="G63" s="30"/>
      <c r="H63" s="29"/>
      <c r="I63" s="29"/>
      <c r="J63" s="30"/>
      <c r="K63" s="30"/>
      <c r="L63" s="29"/>
      <c r="M63" s="29"/>
      <c r="N63" s="22"/>
      <c r="O63" s="22"/>
      <c r="P63" s="21"/>
      <c r="Q63" s="21"/>
      <c r="R63" s="22"/>
      <c r="S63" s="22"/>
      <c r="T63" s="23"/>
      <c r="U63" s="23"/>
      <c r="X63" s="23"/>
      <c r="Y63" s="23"/>
    </row>
    <row r="64" spans="1:27" s="20" customFormat="1" ht="14.1" customHeight="1" x14ac:dyDescent="0.2">
      <c r="A64" s="22" t="s">
        <v>51</v>
      </c>
      <c r="B64" s="22"/>
      <c r="C64" s="22"/>
      <c r="D64" s="29"/>
      <c r="E64" s="29"/>
      <c r="F64" s="30"/>
      <c r="G64" s="30"/>
      <c r="H64" s="29"/>
      <c r="I64" s="29"/>
      <c r="J64" s="30"/>
      <c r="K64" s="30"/>
      <c r="L64" s="29"/>
      <c r="M64" s="29"/>
      <c r="N64" s="22"/>
      <c r="O64" s="22"/>
      <c r="P64" s="21"/>
      <c r="Q64" s="21"/>
      <c r="R64" s="22"/>
      <c r="S64" s="22"/>
      <c r="T64" s="23"/>
      <c r="U64" s="23"/>
      <c r="X64" s="23"/>
      <c r="Y64" s="23"/>
    </row>
    <row r="65" spans="1:27" s="20" customFormat="1" ht="14.1" customHeight="1" x14ac:dyDescent="0.2">
      <c r="A65" s="22" t="s">
        <v>52</v>
      </c>
      <c r="B65" s="22"/>
      <c r="C65" s="22"/>
      <c r="D65" s="29">
        <v>3057.5583799999999</v>
      </c>
      <c r="E65" s="29">
        <v>288219.91308000003</v>
      </c>
      <c r="F65" s="30">
        <v>349.47955999999999</v>
      </c>
      <c r="G65" s="30">
        <v>34495.379970000002</v>
      </c>
      <c r="H65" s="29"/>
      <c r="I65" s="29"/>
      <c r="J65" s="30"/>
      <c r="K65" s="30"/>
      <c r="L65" s="29"/>
      <c r="M65" s="29"/>
      <c r="N65" s="22"/>
      <c r="O65" s="22"/>
      <c r="P65" s="21"/>
      <c r="Q65" s="21"/>
      <c r="R65" s="22"/>
      <c r="S65" s="22"/>
      <c r="T65" s="23"/>
      <c r="U65" s="23"/>
      <c r="V65" s="40">
        <v>1018.1795100000001</v>
      </c>
      <c r="W65" s="40">
        <v>71048.566210000005</v>
      </c>
      <c r="X65" s="23"/>
      <c r="Y65" s="23"/>
    </row>
    <row r="66" spans="1:27" s="20" customFormat="1" ht="14.1" customHeight="1" x14ac:dyDescent="0.2">
      <c r="A66" s="22" t="s">
        <v>53</v>
      </c>
      <c r="B66" s="22"/>
      <c r="C66" s="22"/>
      <c r="D66" s="29"/>
      <c r="E66" s="29"/>
      <c r="F66" s="30"/>
      <c r="G66" s="30"/>
      <c r="H66" s="29"/>
      <c r="I66" s="29"/>
      <c r="J66" s="30"/>
      <c r="K66" s="30"/>
      <c r="L66" s="29"/>
      <c r="M66" s="29"/>
      <c r="N66" s="22"/>
      <c r="O66" s="22"/>
      <c r="P66" s="21"/>
      <c r="Q66" s="21"/>
      <c r="R66" s="22"/>
      <c r="S66" s="22"/>
      <c r="T66" s="23"/>
      <c r="U66" s="23"/>
      <c r="X66" s="23"/>
      <c r="Y66" s="23"/>
    </row>
    <row r="67" spans="1:27" s="20" customFormat="1" ht="14.1" customHeight="1" x14ac:dyDescent="0.2">
      <c r="A67" s="22" t="s">
        <v>54</v>
      </c>
      <c r="B67" s="22"/>
      <c r="C67" s="22"/>
      <c r="D67" s="29"/>
      <c r="E67" s="29"/>
      <c r="F67" s="30"/>
      <c r="G67" s="30"/>
      <c r="H67" s="29"/>
      <c r="I67" s="29"/>
      <c r="J67" s="30"/>
      <c r="K67" s="30"/>
      <c r="L67" s="29"/>
      <c r="M67" s="29"/>
      <c r="N67" s="22"/>
      <c r="O67" s="22"/>
      <c r="P67" s="21"/>
      <c r="Q67" s="21"/>
      <c r="R67" s="22"/>
      <c r="S67" s="22"/>
      <c r="T67" s="23"/>
      <c r="U67" s="23"/>
      <c r="X67" s="23"/>
      <c r="Y67" s="23"/>
    </row>
    <row r="68" spans="1:27" s="20" customFormat="1" ht="14.1" customHeight="1" x14ac:dyDescent="0.2">
      <c r="A68" s="22" t="s">
        <v>55</v>
      </c>
      <c r="B68" s="22"/>
      <c r="C68" s="22"/>
      <c r="D68" s="29"/>
      <c r="E68" s="29"/>
      <c r="F68" s="30"/>
      <c r="G68" s="30"/>
      <c r="H68" s="29"/>
      <c r="I68" s="29"/>
      <c r="J68" s="30"/>
      <c r="K68" s="30"/>
      <c r="L68" s="29"/>
      <c r="M68" s="29"/>
      <c r="N68" s="22">
        <v>300</v>
      </c>
      <c r="O68" s="22">
        <v>18702.838199999998</v>
      </c>
      <c r="P68" s="21"/>
      <c r="Q68" s="21"/>
      <c r="R68" s="22"/>
      <c r="S68" s="22"/>
      <c r="T68" s="23"/>
      <c r="U68" s="23"/>
      <c r="X68" s="23"/>
      <c r="Y68" s="23"/>
    </row>
    <row r="69" spans="1:27" s="20" customFormat="1" ht="14.1" customHeight="1" x14ac:dyDescent="0.2">
      <c r="A69" s="22" t="s">
        <v>56</v>
      </c>
      <c r="B69" s="22"/>
      <c r="C69" s="22"/>
      <c r="D69" s="29"/>
      <c r="E69" s="29"/>
      <c r="F69" s="30"/>
      <c r="G69" s="30"/>
      <c r="H69" s="29"/>
      <c r="I69" s="29"/>
      <c r="J69" s="30"/>
      <c r="K69" s="30"/>
      <c r="L69" s="29"/>
      <c r="M69" s="29"/>
      <c r="N69" s="22"/>
      <c r="O69" s="22"/>
      <c r="P69" s="21"/>
      <c r="Q69" s="21"/>
      <c r="R69" s="22"/>
      <c r="S69" s="22"/>
      <c r="T69" s="23"/>
      <c r="U69" s="23"/>
      <c r="X69" s="23"/>
      <c r="Y69" s="23"/>
    </row>
    <row r="70" spans="1:27" s="20" customFormat="1" ht="14.1" customHeight="1" x14ac:dyDescent="0.2">
      <c r="A70" s="22" t="s">
        <v>57</v>
      </c>
      <c r="B70" s="22"/>
      <c r="C70" s="22"/>
      <c r="D70" s="29"/>
      <c r="E70" s="29"/>
      <c r="F70" s="30"/>
      <c r="G70" s="30"/>
      <c r="H70" s="29"/>
      <c r="I70" s="29"/>
      <c r="J70" s="30"/>
      <c r="K70" s="30"/>
      <c r="L70" s="29"/>
      <c r="M70" s="29"/>
      <c r="N70" s="22"/>
      <c r="O70" s="22"/>
      <c r="P70" s="21"/>
      <c r="Q70" s="21"/>
      <c r="R70" s="22"/>
      <c r="S70" s="22"/>
      <c r="T70" s="23"/>
      <c r="U70" s="23"/>
      <c r="X70" s="23"/>
      <c r="Y70" s="23"/>
    </row>
    <row r="71" spans="1:27" s="20" customFormat="1" ht="14.1" customHeight="1" x14ac:dyDescent="0.2">
      <c r="A71" s="22"/>
      <c r="B71" s="22"/>
      <c r="C71" s="22"/>
      <c r="D71" s="29"/>
      <c r="E71" s="29"/>
      <c r="F71" s="30"/>
      <c r="G71" s="30"/>
      <c r="H71" s="29"/>
      <c r="I71" s="29"/>
      <c r="J71" s="30"/>
      <c r="K71" s="30"/>
      <c r="L71" s="29"/>
      <c r="M71" s="29"/>
      <c r="N71" s="22"/>
      <c r="O71" s="22"/>
      <c r="P71" s="21"/>
      <c r="Q71" s="21"/>
      <c r="R71" s="22"/>
      <c r="S71" s="22"/>
      <c r="T71" s="23"/>
      <c r="U71" s="23"/>
      <c r="X71" s="23"/>
      <c r="Y71" s="23"/>
    </row>
    <row r="72" spans="1:27" s="27" customFormat="1" ht="14.1" customHeight="1" x14ac:dyDescent="0.2">
      <c r="A72" s="24" t="s">
        <v>58</v>
      </c>
      <c r="B72" s="24"/>
      <c r="C72" s="24"/>
      <c r="D72" s="32"/>
      <c r="E72" s="32"/>
      <c r="F72" s="31">
        <v>719.80952000000002</v>
      </c>
      <c r="G72" s="31">
        <v>60257.641089999997</v>
      </c>
      <c r="H72" s="32"/>
      <c r="I72" s="32"/>
      <c r="J72" s="31"/>
      <c r="K72" s="31"/>
      <c r="L72" s="32"/>
      <c r="M72" s="32"/>
      <c r="N72" s="24"/>
      <c r="O72" s="24"/>
      <c r="P72" s="25"/>
      <c r="Q72" s="25"/>
      <c r="R72" s="24">
        <v>989.51985000000002</v>
      </c>
      <c r="S72" s="24">
        <v>19666.15497</v>
      </c>
      <c r="T72" s="25">
        <v>1188.2984199999999</v>
      </c>
      <c r="U72" s="25">
        <v>69413.24811</v>
      </c>
      <c r="X72" s="25">
        <v>737.88995</v>
      </c>
      <c r="Y72" s="25">
        <v>40891.401639999996</v>
      </c>
    </row>
    <row r="73" spans="1:27" s="20" customFormat="1" ht="14.1" customHeight="1" x14ac:dyDescent="0.2">
      <c r="A73" s="22" t="s">
        <v>59</v>
      </c>
      <c r="B73" s="22"/>
      <c r="C73" s="22"/>
      <c r="D73" s="29"/>
      <c r="E73" s="29"/>
      <c r="F73" s="30">
        <v>719.80952000000002</v>
      </c>
      <c r="G73" s="30">
        <v>60257.641089999997</v>
      </c>
      <c r="H73" s="29"/>
      <c r="I73" s="29"/>
      <c r="J73" s="30"/>
      <c r="K73" s="30"/>
      <c r="L73" s="29"/>
      <c r="M73" s="29"/>
      <c r="N73" s="22"/>
      <c r="O73" s="22"/>
      <c r="P73" s="29"/>
      <c r="Q73" s="29"/>
      <c r="R73" s="30">
        <v>989.51985000000002</v>
      </c>
      <c r="S73" s="30">
        <v>19666.15497</v>
      </c>
      <c r="T73" s="28">
        <v>1188.2984199999999</v>
      </c>
      <c r="U73" s="28">
        <v>69413.24811</v>
      </c>
      <c r="X73" s="28">
        <v>737.88995</v>
      </c>
      <c r="Y73" s="28">
        <v>40891.401639999996</v>
      </c>
    </row>
    <row r="74" spans="1:27" s="27" customFormat="1" ht="14.1" customHeight="1" x14ac:dyDescent="0.2">
      <c r="A74" s="24" t="s">
        <v>60</v>
      </c>
      <c r="B74" s="24"/>
      <c r="C74" s="24"/>
      <c r="D74" s="32"/>
      <c r="E74" s="32"/>
      <c r="F74" s="31"/>
      <c r="G74" s="31"/>
      <c r="H74" s="32"/>
      <c r="I74" s="32"/>
      <c r="J74" s="31"/>
      <c r="K74" s="31"/>
      <c r="L74" s="32"/>
      <c r="M74" s="32"/>
      <c r="N74" s="24"/>
      <c r="O74" s="24"/>
      <c r="P74" s="25">
        <v>40.947230000000005</v>
      </c>
      <c r="Q74" s="25">
        <v>2253.5129099999999</v>
      </c>
      <c r="R74" s="24"/>
      <c r="S74" s="24"/>
      <c r="T74" s="43"/>
      <c r="U74" s="43"/>
      <c r="X74" s="43"/>
      <c r="Y74" s="43"/>
    </row>
    <row r="75" spans="1:27" s="20" customFormat="1" ht="14.1" customHeight="1" x14ac:dyDescent="0.2">
      <c r="A75" s="35" t="s">
        <v>62</v>
      </c>
      <c r="B75" s="35"/>
      <c r="C75" s="35"/>
      <c r="D75" s="33"/>
      <c r="E75" s="33"/>
      <c r="F75" s="34"/>
      <c r="G75" s="34"/>
      <c r="H75" s="33"/>
      <c r="I75" s="33"/>
      <c r="J75" s="34"/>
      <c r="K75" s="34"/>
      <c r="L75" s="33" t="s">
        <v>44</v>
      </c>
      <c r="M75" s="33" t="s">
        <v>44</v>
      </c>
      <c r="N75" s="35"/>
      <c r="O75" s="35"/>
      <c r="P75" s="36"/>
      <c r="Q75" s="36"/>
      <c r="R75" s="35"/>
      <c r="S75" s="35"/>
      <c r="T75" s="36"/>
      <c r="U75" s="36"/>
      <c r="V75" s="42"/>
      <c r="W75" s="42"/>
      <c r="X75" s="36"/>
      <c r="Y75" s="36"/>
      <c r="Z75" s="42"/>
      <c r="AA75" s="42"/>
    </row>
    <row r="76" spans="1:27" s="20" customFormat="1" ht="14.1" customHeight="1" x14ac:dyDescent="0.2">
      <c r="N76" s="22"/>
      <c r="O76" s="22"/>
      <c r="P76" s="22"/>
      <c r="Q76" s="22"/>
      <c r="R76" s="22"/>
      <c r="S76" s="22"/>
    </row>
    <row r="77" spans="1:27" s="20" customFormat="1" ht="14.1" customHeight="1" x14ac:dyDescent="0.2">
      <c r="A77" s="20" t="s">
        <v>61</v>
      </c>
      <c r="N77" s="22"/>
      <c r="O77" s="22"/>
      <c r="P77" s="22"/>
      <c r="Q77" s="22"/>
      <c r="R77" s="22"/>
      <c r="S77" s="22"/>
    </row>
    <row r="78" spans="1:27" s="20" customFormat="1" ht="14.1" customHeight="1" x14ac:dyDescent="0.2">
      <c r="N78" s="22"/>
      <c r="O78" s="22"/>
      <c r="P78" s="22"/>
      <c r="Q78" s="22"/>
      <c r="R78" s="22"/>
      <c r="S78" s="22"/>
    </row>
  </sheetData>
  <mergeCells count="14">
    <mergeCell ref="Z6:AA6"/>
    <mergeCell ref="X6:Y6"/>
    <mergeCell ref="V6:W6"/>
    <mergeCell ref="T6:U6"/>
    <mergeCell ref="A3:I3"/>
    <mergeCell ref="D6:E6"/>
    <mergeCell ref="F6:G6"/>
    <mergeCell ref="H6:I6"/>
    <mergeCell ref="J6:K6"/>
    <mergeCell ref="L6:M6"/>
    <mergeCell ref="N6:O6"/>
    <mergeCell ref="P6:Q6"/>
    <mergeCell ref="R6:S6"/>
    <mergeCell ref="B6:C6"/>
  </mergeCells>
  <pageMargins left="0.74803149606299213" right="0.74803149606299213" top="0.98425196850393704" bottom="0.39370078740157483" header="0" footer="0"/>
  <pageSetup paperSize="9" scale="4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4.2.4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jchicaiza</dc:creator>
  <cp:lastModifiedBy>Julio Washington Chicaiza Alvarez</cp:lastModifiedBy>
  <dcterms:created xsi:type="dcterms:W3CDTF">2022-07-15T21:36:58Z</dcterms:created>
  <dcterms:modified xsi:type="dcterms:W3CDTF">2025-07-30T16:08:34Z</dcterms:modified>
</cp:coreProperties>
</file>