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815" windowWidth="24045" windowHeight="4860" tabRatio="269"/>
  </bookViews>
  <sheets>
    <sheet name="IEM-434-e" sheetId="5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K32" i="5"/>
  <c r="J32"/>
  <c r="I32"/>
  <c r="K31"/>
  <c r="J31"/>
  <c r="I31"/>
  <c r="K30"/>
  <c r="J30"/>
  <c r="I30"/>
  <c r="K29"/>
  <c r="J29"/>
  <c r="I29"/>
  <c r="K28"/>
  <c r="J28"/>
  <c r="I28"/>
  <c r="K23"/>
  <c r="J23"/>
  <c r="I23"/>
  <c r="K22"/>
  <c r="J22"/>
  <c r="I22"/>
  <c r="K21"/>
  <c r="J21"/>
  <c r="I21"/>
  <c r="K16"/>
  <c r="J16"/>
  <c r="I16"/>
  <c r="K15"/>
  <c r="J15"/>
  <c r="I15"/>
  <c r="K12"/>
  <c r="J12"/>
  <c r="I12"/>
  <c r="K11"/>
  <c r="J11"/>
  <c r="I11"/>
  <c r="K10"/>
  <c r="J10"/>
  <c r="I10"/>
  <c r="I27" l="1"/>
  <c r="K27"/>
  <c r="J14"/>
  <c r="J18" s="1"/>
  <c r="K20"/>
  <c r="J27"/>
  <c r="K14"/>
  <c r="K18" s="1"/>
  <c r="K25" s="1"/>
  <c r="K34" s="1"/>
  <c r="J20"/>
  <c r="I14"/>
  <c r="I18" s="1"/>
  <c r="I20"/>
  <c r="I25" l="1"/>
  <c r="I34" s="1"/>
  <c r="J25"/>
  <c r="J34" s="1"/>
</calcChain>
</file>

<file path=xl/sharedStrings.xml><?xml version="1.0" encoding="utf-8"?>
<sst xmlns="http://schemas.openxmlformats.org/spreadsheetml/2006/main" count="28" uniqueCount="28">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</sst>
</file>

<file path=xl/styles.xml><?xml version="1.0" encoding="utf-8"?>
<styleSheet xmlns="http://schemas.openxmlformats.org/spreadsheetml/2006/main">
  <numFmts count="1">
    <numFmt numFmtId="164" formatCode="#,##0.0"/>
  </numFmts>
  <fonts count="2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Calibri"/>
      <family val="2"/>
      <scheme val="minor"/>
    </font>
    <font>
      <sz val="20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9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  <xf numFmtId="0" fontId="26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74084</xdr:rowOff>
    </xdr:from>
    <xdr:to>
      <xdr:col>0</xdr:col>
      <xdr:colOff>2370665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UN/DGE/DEE/PUBCNAC/CUENTAS_ECONOMICAS_INTEGRADAS/SCN2008/2017p/Presentaci&#243;n/CEI2007-201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dice"/>
      <sheetName val="CEI_2007"/>
      <sheetName val="CEI_2008"/>
      <sheetName val="CEI_2009"/>
      <sheetName val="CEI_2010"/>
      <sheetName val="CEI_2011"/>
      <sheetName val="CEI_2012"/>
      <sheetName val="CEI_2013"/>
      <sheetName val="CEI_2014"/>
      <sheetName val="CEI_2015"/>
      <sheetName val="CEI2016sd"/>
      <sheetName val="CEI2017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1">
          <cell r="H21">
            <v>101726331</v>
          </cell>
        </row>
      </sheetData>
      <sheetData sheetId="9">
        <row r="21">
          <cell r="H21">
            <v>99290381</v>
          </cell>
        </row>
        <row r="26">
          <cell r="G26">
            <v>9737</v>
          </cell>
          <cell r="V26">
            <v>13457</v>
          </cell>
        </row>
        <row r="37">
          <cell r="G37">
            <v>56618</v>
          </cell>
          <cell r="V37">
            <v>1842022</v>
          </cell>
        </row>
        <row r="48">
          <cell r="G48">
            <v>2904942</v>
          </cell>
          <cell r="V48">
            <v>871203</v>
          </cell>
        </row>
        <row r="62">
          <cell r="I62">
            <v>877688</v>
          </cell>
          <cell r="J62">
            <v>60114222</v>
          </cell>
          <cell r="K62">
            <v>14327128</v>
          </cell>
        </row>
        <row r="80">
          <cell r="E80">
            <v>26390456</v>
          </cell>
        </row>
        <row r="82">
          <cell r="E82">
            <v>288967</v>
          </cell>
        </row>
        <row r="84">
          <cell r="G84">
            <v>-11200</v>
          </cell>
        </row>
        <row r="86">
          <cell r="V86">
            <v>5505</v>
          </cell>
        </row>
        <row r="88">
          <cell r="V88">
            <v>98712</v>
          </cell>
        </row>
      </sheetData>
      <sheetData sheetId="10">
        <row r="21">
          <cell r="H21">
            <v>99937696</v>
          </cell>
        </row>
        <row r="26">
          <cell r="G26">
            <v>10114</v>
          </cell>
          <cell r="V26">
            <v>14366</v>
          </cell>
        </row>
        <row r="37">
          <cell r="G37">
            <v>97470</v>
          </cell>
          <cell r="V37">
            <v>2002275</v>
          </cell>
        </row>
        <row r="48">
          <cell r="G48">
            <v>3615119</v>
          </cell>
          <cell r="V48">
            <v>843315</v>
          </cell>
        </row>
        <row r="62">
          <cell r="I62">
            <v>897555</v>
          </cell>
          <cell r="J62">
            <v>58992137</v>
          </cell>
          <cell r="K62">
            <v>14596594</v>
          </cell>
        </row>
        <row r="80">
          <cell r="E80">
            <v>25080788</v>
          </cell>
        </row>
        <row r="82">
          <cell r="E82">
            <v>-117316</v>
          </cell>
        </row>
        <row r="84">
          <cell r="G84">
            <v>-11200</v>
          </cell>
        </row>
        <row r="86">
          <cell r="V86">
            <v>889053</v>
          </cell>
        </row>
        <row r="88">
          <cell r="V88">
            <v>98669</v>
          </cell>
        </row>
      </sheetData>
      <sheetData sheetId="11">
        <row r="21">
          <cell r="H21">
            <v>104295862</v>
          </cell>
        </row>
        <row r="26">
          <cell r="G26">
            <v>8890</v>
          </cell>
          <cell r="V26">
            <v>14475</v>
          </cell>
        </row>
        <row r="37">
          <cell r="G37">
            <v>123877</v>
          </cell>
          <cell r="V37">
            <v>2555947</v>
          </cell>
        </row>
        <row r="48">
          <cell r="G48">
            <v>3678158</v>
          </cell>
          <cell r="V48">
            <v>800990</v>
          </cell>
        </row>
        <row r="62">
          <cell r="I62">
            <v>848936</v>
          </cell>
          <cell r="J62">
            <v>61629051</v>
          </cell>
          <cell r="K62">
            <v>15197218</v>
          </cell>
        </row>
        <row r="80">
          <cell r="E80">
            <v>26496256</v>
          </cell>
        </row>
        <row r="82">
          <cell r="E82">
            <v>912967</v>
          </cell>
        </row>
        <row r="84">
          <cell r="G84">
            <v>-11200</v>
          </cell>
        </row>
        <row r="86">
          <cell r="V86">
            <v>3657</v>
          </cell>
        </row>
        <row r="88">
          <cell r="V88">
            <v>98674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K39"/>
  <sheetViews>
    <sheetView showGridLines="0" tabSelected="1" zoomScale="90" zoomScaleNormal="90" workbookViewId="0">
      <selection activeCell="D36" sqref="D36"/>
    </sheetView>
  </sheetViews>
  <sheetFormatPr baseColWidth="10" defaultColWidth="11.42578125" defaultRowHeight="15.75"/>
  <cols>
    <col min="1" max="1" width="48.85546875" style="3" bestFit="1" customWidth="1"/>
    <col min="2" max="11" width="17.140625" style="3" customWidth="1"/>
    <col min="12" max="16384" width="11.42578125" style="3"/>
  </cols>
  <sheetData>
    <row r="5" spans="1:11" ht="24" customHeight="1">
      <c r="A5" s="4" t="s">
        <v>0</v>
      </c>
      <c r="B5" s="4"/>
      <c r="C5" s="4"/>
      <c r="D5" s="4"/>
      <c r="E5" s="4"/>
      <c r="F5" s="4"/>
      <c r="G5" s="4"/>
    </row>
    <row r="6" spans="1:11" s="1" customFormat="1" ht="15">
      <c r="A6" s="14" t="s">
        <v>24</v>
      </c>
    </row>
    <row r="7" spans="1:11" s="1" customFormat="1" ht="15">
      <c r="A7" s="14"/>
    </row>
    <row r="8" spans="1:11" ht="24" customHeight="1">
      <c r="A8" s="5" t="s">
        <v>1</v>
      </c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 t="s">
        <v>27</v>
      </c>
      <c r="K8" s="6" t="s">
        <v>26</v>
      </c>
    </row>
    <row r="9" spans="1:11">
      <c r="A9" s="8"/>
      <c r="B9" s="9"/>
      <c r="C9" s="9"/>
      <c r="D9" s="9"/>
      <c r="E9" s="9"/>
      <c r="F9" s="9"/>
      <c r="G9" s="9"/>
      <c r="H9" s="9"/>
    </row>
    <row r="10" spans="1:11">
      <c r="A10" s="10" t="s">
        <v>2</v>
      </c>
      <c r="B10" s="15">
        <v>61762.635000000002</v>
      </c>
      <c r="C10" s="15">
        <v>62519.686000000002</v>
      </c>
      <c r="D10" s="15">
        <v>69555.366999999998</v>
      </c>
      <c r="E10" s="15">
        <v>79276.664000000004</v>
      </c>
      <c r="F10" s="15">
        <v>87924.543999999994</v>
      </c>
      <c r="G10" s="15">
        <v>95129.659</v>
      </c>
      <c r="H10" s="15">
        <v>101726.33100000001</v>
      </c>
      <c r="I10" s="15">
        <f>+[1]CEI_2015!$H$21/1000</f>
        <v>99290.380999999994</v>
      </c>
      <c r="J10" s="15">
        <f>+[1]CEI2016sd!$H$21/1000</f>
        <v>99937.695999999996</v>
      </c>
      <c r="K10" s="15">
        <f>+[1]CEI2017p!$H$21/1000</f>
        <v>104295.86199999999</v>
      </c>
    </row>
    <row r="11" spans="1:11">
      <c r="A11" s="11" t="s">
        <v>3</v>
      </c>
      <c r="B11" s="16">
        <v>329.48099999999999</v>
      </c>
      <c r="C11" s="16">
        <v>111.84699999999999</v>
      </c>
      <c r="D11" s="16">
        <v>89.18</v>
      </c>
      <c r="E11" s="16">
        <v>94.465000000000003</v>
      </c>
      <c r="F11" s="16">
        <v>106.959</v>
      </c>
      <c r="G11" s="16">
        <v>59.670999999999999</v>
      </c>
      <c r="H11" s="16">
        <v>57.165999999999997</v>
      </c>
      <c r="I11" s="16">
        <f>+([1]CEI_2015!$G$26+[1]CEI_2015!$G$37)/1000</f>
        <v>66.355000000000004</v>
      </c>
      <c r="J11" s="16">
        <f>+([1]CEI2016sd!$G$26+[1]CEI2016sd!$G$37)/1000</f>
        <v>107.584</v>
      </c>
      <c r="K11" s="16">
        <f>+([1]CEI2017p!$G$26+[1]CEI2017p!$G$37)/1000</f>
        <v>132.767</v>
      </c>
    </row>
    <row r="12" spans="1:11">
      <c r="A12" s="11" t="s">
        <v>4</v>
      </c>
      <c r="B12" s="16">
        <v>1801.7429999999999</v>
      </c>
      <c r="C12" s="16">
        <v>1390.0229999999999</v>
      </c>
      <c r="D12" s="16">
        <v>1075.374</v>
      </c>
      <c r="E12" s="16">
        <v>1303.2860000000001</v>
      </c>
      <c r="F12" s="16">
        <v>1444.079</v>
      </c>
      <c r="G12" s="16">
        <v>1527.2059999999999</v>
      </c>
      <c r="H12" s="16">
        <v>1639.2059999999999</v>
      </c>
      <c r="I12" s="16">
        <f>+([1]CEI_2015!$V$26+[1]CEI_2015!$V$37)/1000</f>
        <v>1855.479</v>
      </c>
      <c r="J12" s="16">
        <f>+([1]CEI2016sd!$V$26+[1]CEI2016sd!$V$37)/1000</f>
        <v>2016.6410000000001</v>
      </c>
      <c r="K12" s="16">
        <f>+([1]CEI2017p!$V$26+[1]CEI2017p!$V$37)/1000</f>
        <v>2570.422</v>
      </c>
    </row>
    <row r="13" spans="1:11">
      <c r="A13" s="7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10" t="s">
        <v>5</v>
      </c>
      <c r="B14" s="15">
        <v>60290.373</v>
      </c>
      <c r="C14" s="15">
        <v>61241.51</v>
      </c>
      <c r="D14" s="15">
        <v>68569.172999999995</v>
      </c>
      <c r="E14" s="15">
        <v>78067.842999999993</v>
      </c>
      <c r="F14" s="15">
        <v>86587.423999999999</v>
      </c>
      <c r="G14" s="15">
        <v>93662.123999999996</v>
      </c>
      <c r="H14" s="15">
        <v>100144.291</v>
      </c>
      <c r="I14" s="15">
        <f t="shared" ref="I14:K14" si="0">+I10+I11-I12</f>
        <v>97501.256999999983</v>
      </c>
      <c r="J14" s="15">
        <f t="shared" si="0"/>
        <v>98028.638999999996</v>
      </c>
      <c r="K14" s="15">
        <f t="shared" si="0"/>
        <v>101858.20699999999</v>
      </c>
    </row>
    <row r="15" spans="1:11">
      <c r="A15" s="11" t="s">
        <v>6</v>
      </c>
      <c r="B15" s="16">
        <v>3246.125</v>
      </c>
      <c r="C15" s="16">
        <v>3235.0540000000001</v>
      </c>
      <c r="D15" s="16">
        <v>3084.0540000000001</v>
      </c>
      <c r="E15" s="16">
        <v>3243.4630000000002</v>
      </c>
      <c r="F15" s="16">
        <v>3035.0250000000001</v>
      </c>
      <c r="G15" s="16">
        <v>2914.3339999999998</v>
      </c>
      <c r="H15" s="16">
        <v>2981.114</v>
      </c>
      <c r="I15" s="16">
        <f>+[1]CEI_2015!$G$48/1000</f>
        <v>2904.942</v>
      </c>
      <c r="J15" s="16">
        <f>+[1]CEI2016sd!$G$48/1000</f>
        <v>3615.1190000000001</v>
      </c>
      <c r="K15" s="16">
        <f>+[1]CEI2017p!$G$48/1000</f>
        <v>3678.1579999999999</v>
      </c>
    </row>
    <row r="16" spans="1:11">
      <c r="A16" s="11" t="s">
        <v>7</v>
      </c>
      <c r="B16" s="16">
        <v>335.726</v>
      </c>
      <c r="C16" s="16">
        <v>366.28100000000001</v>
      </c>
      <c r="D16" s="16">
        <v>442.66899999999998</v>
      </c>
      <c r="E16" s="16">
        <v>558.73699999999997</v>
      </c>
      <c r="F16" s="16">
        <v>554.63599999999997</v>
      </c>
      <c r="G16" s="16">
        <v>520.77300000000002</v>
      </c>
      <c r="H16" s="16">
        <v>655.74800000000005</v>
      </c>
      <c r="I16" s="16">
        <f>+[1]CEI_2015!$V$48/1000</f>
        <v>871.20299999999997</v>
      </c>
      <c r="J16" s="16">
        <f>+[1]CEI2016sd!$V$48/1000</f>
        <v>843.31500000000005</v>
      </c>
      <c r="K16" s="16">
        <f>+[1]CEI2017p!$V$48/1000</f>
        <v>800.99</v>
      </c>
    </row>
    <row r="17" spans="1:11">
      <c r="A17" s="7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8</v>
      </c>
      <c r="B18" s="15">
        <v>63200.771999999997</v>
      </c>
      <c r="C18" s="15">
        <v>64110.282999999996</v>
      </c>
      <c r="D18" s="15">
        <v>71210.558000000005</v>
      </c>
      <c r="E18" s="15">
        <v>80752.569000000003</v>
      </c>
      <c r="F18" s="15">
        <v>89067.812999999995</v>
      </c>
      <c r="G18" s="15">
        <v>96055.684999999998</v>
      </c>
      <c r="H18" s="15">
        <v>102469.65699999999</v>
      </c>
      <c r="I18" s="15">
        <f t="shared" ref="I18:K18" si="1">+I14+I15-I16</f>
        <v>99534.995999999985</v>
      </c>
      <c r="J18" s="15">
        <f t="shared" si="1"/>
        <v>100800.443</v>
      </c>
      <c r="K18" s="15">
        <f t="shared" si="1"/>
        <v>104735.37499999999</v>
      </c>
    </row>
    <row r="19" spans="1:11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1" t="s">
        <v>9</v>
      </c>
      <c r="B20" s="15">
        <v>45298.051000000007</v>
      </c>
      <c r="C20" s="15">
        <v>47494.559999999998</v>
      </c>
      <c r="D20" s="15">
        <v>53193.172000000006</v>
      </c>
      <c r="E20" s="15">
        <v>58748.321000000004</v>
      </c>
      <c r="F20" s="15">
        <v>64735.023999999998</v>
      </c>
      <c r="G20" s="15">
        <v>70265.165000000008</v>
      </c>
      <c r="H20" s="15">
        <v>74555.251000000004</v>
      </c>
      <c r="I20" s="15">
        <f t="shared" ref="I20:K20" si="2">+I21+I22+I23</f>
        <v>75319.038</v>
      </c>
      <c r="J20" s="15">
        <f t="shared" si="2"/>
        <v>74486.285999999993</v>
      </c>
      <c r="K20" s="15">
        <f t="shared" si="2"/>
        <v>77675.205000000002</v>
      </c>
    </row>
    <row r="21" spans="1:11">
      <c r="A21" s="7" t="s">
        <v>10</v>
      </c>
      <c r="B21" s="16">
        <v>37135.853000000003</v>
      </c>
      <c r="C21" s="16">
        <v>38133.201999999997</v>
      </c>
      <c r="D21" s="16">
        <v>43268.658000000003</v>
      </c>
      <c r="E21" s="16">
        <v>47807.088000000003</v>
      </c>
      <c r="F21" s="16">
        <v>52129.360999999997</v>
      </c>
      <c r="G21" s="16">
        <v>55993.120000000003</v>
      </c>
      <c r="H21" s="16">
        <v>59027.137000000002</v>
      </c>
      <c r="I21" s="16">
        <f>+[1]CEI_2015!$J$62/1000</f>
        <v>60114.222000000002</v>
      </c>
      <c r="J21" s="16">
        <f>+[1]CEI2016sd!$J$62/1000</f>
        <v>58992.137000000002</v>
      </c>
      <c r="K21" s="16">
        <f>+[1]CEI2017p!$J$62/1000</f>
        <v>61629.050999999999</v>
      </c>
    </row>
    <row r="22" spans="1:11">
      <c r="A22" s="7" t="s">
        <v>11</v>
      </c>
      <c r="B22" s="16">
        <v>7306.7879999999996</v>
      </c>
      <c r="C22" s="16">
        <v>8581.2749999999996</v>
      </c>
      <c r="D22" s="16">
        <v>9181.0669999999991</v>
      </c>
      <c r="E22" s="16">
        <v>10091.165999999999</v>
      </c>
      <c r="F22" s="16">
        <v>11726.752</v>
      </c>
      <c r="G22" s="16">
        <v>13323.278</v>
      </c>
      <c r="H22" s="16">
        <v>14542.955</v>
      </c>
      <c r="I22" s="16">
        <f>+[1]CEI_2015!$K$62/1000</f>
        <v>14327.128000000001</v>
      </c>
      <c r="J22" s="16">
        <f>+[1]CEI2016sd!$K$62/1000</f>
        <v>14596.593999999999</v>
      </c>
      <c r="K22" s="16">
        <f>+[1]CEI2017p!$K$62/1000</f>
        <v>15197.218000000001</v>
      </c>
    </row>
    <row r="23" spans="1:11">
      <c r="A23" s="7" t="s">
        <v>12</v>
      </c>
      <c r="B23" s="16">
        <v>855.41</v>
      </c>
      <c r="C23" s="16">
        <v>780.08299999999997</v>
      </c>
      <c r="D23" s="16">
        <v>743.447</v>
      </c>
      <c r="E23" s="16">
        <v>850.06700000000001</v>
      </c>
      <c r="F23" s="16">
        <v>878.91099999999994</v>
      </c>
      <c r="G23" s="16">
        <v>948.76700000000005</v>
      </c>
      <c r="H23" s="16">
        <v>985.15899999999999</v>
      </c>
      <c r="I23" s="16">
        <f>+[1]CEI_2015!$I$62/1000</f>
        <v>877.68799999999999</v>
      </c>
      <c r="J23" s="16">
        <f>+[1]CEI2016sd!$I$62/1000</f>
        <v>897.55499999999995</v>
      </c>
      <c r="K23" s="16">
        <f>+[1]CEI2017p!$I$62/1000</f>
        <v>848.93600000000004</v>
      </c>
    </row>
    <row r="24" spans="1:11">
      <c r="A24" s="7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>
      <c r="A25" s="10" t="s">
        <v>13</v>
      </c>
      <c r="B25" s="15">
        <v>17902.72099999999</v>
      </c>
      <c r="C25" s="15">
        <v>16615.722999999998</v>
      </c>
      <c r="D25" s="15">
        <v>18017.385999999999</v>
      </c>
      <c r="E25" s="15">
        <v>22004.248</v>
      </c>
      <c r="F25" s="15">
        <v>24332.788999999997</v>
      </c>
      <c r="G25" s="15">
        <v>25790.51999999999</v>
      </c>
      <c r="H25" s="15">
        <v>27914.405999999988</v>
      </c>
      <c r="I25" s="15">
        <f t="shared" ref="I25:K25" si="3">+I18-I20</f>
        <v>24215.957999999984</v>
      </c>
      <c r="J25" s="15">
        <f t="shared" si="3"/>
        <v>26314.157000000007</v>
      </c>
      <c r="K25" s="15">
        <f t="shared" si="3"/>
        <v>27060.169999999984</v>
      </c>
    </row>
    <row r="26" spans="1:11">
      <c r="A26" s="7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1" t="s">
        <v>14</v>
      </c>
      <c r="B27" s="16">
        <v>16297.619999999999</v>
      </c>
      <c r="C27" s="16">
        <v>16029.588</v>
      </c>
      <c r="D27" s="16">
        <v>19501.455999999998</v>
      </c>
      <c r="E27" s="16">
        <v>22310.355</v>
      </c>
      <c r="F27" s="16">
        <v>24439.362000000001</v>
      </c>
      <c r="G27" s="16">
        <v>27080.615000000002</v>
      </c>
      <c r="H27" s="16">
        <v>28803.239000000001</v>
      </c>
      <c r="I27" s="16">
        <f t="shared" ref="I27:K27" si="4">+I28+I29</f>
        <v>26679.422999999999</v>
      </c>
      <c r="J27" s="16">
        <f t="shared" si="4"/>
        <v>24963.472000000002</v>
      </c>
      <c r="K27" s="16">
        <f t="shared" si="4"/>
        <v>27409.223000000002</v>
      </c>
    </row>
    <row r="28" spans="1:11">
      <c r="A28" s="7" t="s">
        <v>15</v>
      </c>
      <c r="B28" s="16">
        <v>13818.513999999999</v>
      </c>
      <c r="C28" s="16">
        <v>14257.689</v>
      </c>
      <c r="D28" s="16">
        <v>17127.888999999999</v>
      </c>
      <c r="E28" s="16">
        <v>20470.786</v>
      </c>
      <c r="F28" s="16">
        <v>23707.838</v>
      </c>
      <c r="G28" s="16">
        <v>26211.66</v>
      </c>
      <c r="H28" s="16">
        <v>27684.231</v>
      </c>
      <c r="I28" s="16">
        <f>+[1]CEI_2015!$E$80/1000</f>
        <v>26390.455999999998</v>
      </c>
      <c r="J28" s="16">
        <f>+[1]CEI2016sd!$E$80/1000</f>
        <v>25080.788</v>
      </c>
      <c r="K28" s="16">
        <f>+[1]CEI2017p!$E$80/1000</f>
        <v>26496.256000000001</v>
      </c>
    </row>
    <row r="29" spans="1:11">
      <c r="A29" s="12" t="s">
        <v>16</v>
      </c>
      <c r="B29" s="16">
        <v>2479.1060000000002</v>
      </c>
      <c r="C29" s="16">
        <v>1771.8989999999999</v>
      </c>
      <c r="D29" s="16">
        <v>2373.567</v>
      </c>
      <c r="E29" s="16">
        <v>1839.569</v>
      </c>
      <c r="F29" s="16">
        <v>731.524</v>
      </c>
      <c r="G29" s="16">
        <v>868.95500000000004</v>
      </c>
      <c r="H29" s="16">
        <v>1119.008</v>
      </c>
      <c r="I29" s="16">
        <f>+[1]CEI_2015!$E$82/1000</f>
        <v>288.96699999999998</v>
      </c>
      <c r="J29" s="16">
        <f>+[1]CEI2016sd!$E$82/1000</f>
        <v>-117.316</v>
      </c>
      <c r="K29" s="16">
        <f>+[1]CEI2017p!$E$82/1000</f>
        <v>912.96699999999998</v>
      </c>
    </row>
    <row r="30" spans="1:11">
      <c r="A30" s="11" t="s">
        <v>17</v>
      </c>
      <c r="B30" s="16">
        <v>35.161999999999999</v>
      </c>
      <c r="C30" s="16">
        <v>2038.2660000000001</v>
      </c>
      <c r="D30" s="16">
        <v>108.93899999999999</v>
      </c>
      <c r="E30" s="16">
        <v>108.57299999999999</v>
      </c>
      <c r="F30" s="16">
        <v>156.77699999999999</v>
      </c>
      <c r="G30" s="16">
        <v>95.715000000000003</v>
      </c>
      <c r="H30" s="16">
        <v>97.587000000000003</v>
      </c>
      <c r="I30" s="16">
        <f>+[1]CEI_2015!$V$88/1000</f>
        <v>98.712000000000003</v>
      </c>
      <c r="J30" s="16">
        <f>+[1]CEI2016sd!$V$88/1000</f>
        <v>98.668999999999997</v>
      </c>
      <c r="K30" s="16">
        <f>+[1]CEI2017p!$V$88/1000</f>
        <v>98.674000000000007</v>
      </c>
    </row>
    <row r="31" spans="1:11">
      <c r="A31" s="11" t="s">
        <v>18</v>
      </c>
      <c r="B31" s="16">
        <v>55.652999999999999</v>
      </c>
      <c r="C31" s="16">
        <v>0.27200000000000002</v>
      </c>
      <c r="D31" s="16">
        <v>4.2149999999999999</v>
      </c>
      <c r="E31" s="16">
        <v>1.1579999999999999</v>
      </c>
      <c r="F31" s="16">
        <v>13.548999999999999</v>
      </c>
      <c r="G31" s="16">
        <v>6.8460000000000001</v>
      </c>
      <c r="H31" s="16">
        <v>22.826000000000001</v>
      </c>
      <c r="I31" s="16">
        <f>+[1]CEI_2015!$V$86/1000</f>
        <v>5.5049999999999999</v>
      </c>
      <c r="J31" s="16">
        <f>+[1]CEI2016sd!$V$86/1000</f>
        <v>889.053</v>
      </c>
      <c r="K31" s="16">
        <f>+[1]CEI2017p!$V$86/1000</f>
        <v>3.657</v>
      </c>
    </row>
    <row r="32" spans="1:11">
      <c r="A32" s="11" t="s">
        <v>19</v>
      </c>
      <c r="B32" s="16">
        <v>-10.4</v>
      </c>
      <c r="C32" s="16">
        <v>-11.2</v>
      </c>
      <c r="D32" s="16">
        <v>-10.7</v>
      </c>
      <c r="E32" s="16">
        <v>-10.4</v>
      </c>
      <c r="F32" s="16">
        <v>-10.8</v>
      </c>
      <c r="G32" s="16">
        <v>-10.8</v>
      </c>
      <c r="H32" s="16">
        <v>-10.8</v>
      </c>
      <c r="I32" s="16">
        <f>+[1]CEI_2015!$G$84/1000</f>
        <v>-11.2</v>
      </c>
      <c r="J32" s="16">
        <f>+[1]CEI2016sd!$G$84/1000</f>
        <v>-11.2</v>
      </c>
      <c r="K32" s="16">
        <f>+[1]CEI2017p!$G$84/1000</f>
        <v>-11.2</v>
      </c>
    </row>
    <row r="33" spans="1:11">
      <c r="A33" s="7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>
      <c r="A34" s="8" t="s">
        <v>20</v>
      </c>
      <c r="B34" s="15">
        <v>1574.2099999999914</v>
      </c>
      <c r="C34" s="15">
        <v>2612.9289999999987</v>
      </c>
      <c r="D34" s="15">
        <v>-1390.0459999999996</v>
      </c>
      <c r="E34" s="15">
        <v>-209.09199999999998</v>
      </c>
      <c r="F34" s="15">
        <v>25.854999999996028</v>
      </c>
      <c r="G34" s="15">
        <v>-1212.0260000000121</v>
      </c>
      <c r="H34" s="15">
        <v>-824.87200000001326</v>
      </c>
      <c r="I34" s="15">
        <f t="shared" ref="I34:K34" si="5">+I25-I27+I30-I31+I32</f>
        <v>-2381.4580000000146</v>
      </c>
      <c r="J34" s="15">
        <f t="shared" si="5"/>
        <v>549.101000000005</v>
      </c>
      <c r="K34" s="15">
        <f t="shared" si="5"/>
        <v>-265.23600000001807</v>
      </c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17" t="s">
        <v>25</v>
      </c>
      <c r="B36" s="7"/>
      <c r="C36" s="7"/>
      <c r="D36" s="7"/>
      <c r="E36" s="7"/>
      <c r="F36" s="7"/>
      <c r="G36" s="7"/>
      <c r="H36" s="7"/>
    </row>
    <row r="37" spans="1:11" s="2" customFormat="1" ht="26.25">
      <c r="A37" s="2" t="s">
        <v>21</v>
      </c>
      <c r="I37" s="18"/>
    </row>
    <row r="38" spans="1:11" s="2" customFormat="1" ht="12">
      <c r="A38" s="2" t="s">
        <v>22</v>
      </c>
    </row>
    <row r="39" spans="1:11" s="2" customFormat="1" ht="1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yzabala</cp:lastModifiedBy>
  <cp:lastPrinted>2017-08-09T14:01:08Z</cp:lastPrinted>
  <dcterms:created xsi:type="dcterms:W3CDTF">2016-04-07T21:40:17Z</dcterms:created>
  <dcterms:modified xsi:type="dcterms:W3CDTF">2019-08-07T16:52:49Z</dcterms:modified>
</cp:coreProperties>
</file>