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cap 3_español_inglés\"/>
    </mc:Choice>
  </mc:AlternateContent>
  <bookViews>
    <workbookView xWindow="915" yWindow="600" windowWidth="10740" windowHeight="7575" tabRatio="747"/>
  </bookViews>
  <sheets>
    <sheet name="IEM-3212-e" sheetId="14" r:id="rId1"/>
  </sheets>
  <calcPr calcId="162913"/>
</workbook>
</file>

<file path=xl/calcChain.xml><?xml version="1.0" encoding="utf-8"?>
<calcChain xmlns="http://schemas.openxmlformats.org/spreadsheetml/2006/main">
  <c r="E80" i="14" l="1"/>
  <c r="E78" i="14"/>
  <c r="E77" i="14"/>
  <c r="E76" i="14"/>
  <c r="E75" i="14"/>
  <c r="E74" i="14"/>
  <c r="E72" i="14"/>
  <c r="E71" i="14"/>
  <c r="E69" i="14"/>
  <c r="E68" i="14"/>
  <c r="E67" i="14"/>
  <c r="E66" i="14"/>
  <c r="E64" i="14"/>
  <c r="E63" i="14"/>
  <c r="E62" i="14"/>
  <c r="E61" i="14"/>
  <c r="E59" i="14"/>
  <c r="E58" i="14"/>
  <c r="E57" i="14"/>
  <c r="E56" i="14"/>
  <c r="E53" i="14"/>
  <c r="E52" i="14"/>
  <c r="E51" i="14"/>
  <c r="E50" i="14"/>
  <c r="E48" i="14"/>
  <c r="E47" i="14"/>
  <c r="E45" i="14"/>
  <c r="E44" i="14"/>
  <c r="E43" i="14"/>
  <c r="E42" i="14"/>
  <c r="E40" i="14"/>
  <c r="E39" i="14"/>
  <c r="E38" i="14"/>
  <c r="E37" i="14"/>
  <c r="E35" i="14"/>
  <c r="E34" i="14"/>
  <c r="E33" i="14"/>
  <c r="E32" i="14"/>
  <c r="E28" i="14"/>
  <c r="E27" i="14"/>
  <c r="E25" i="14"/>
  <c r="E24" i="14"/>
  <c r="E20" i="14"/>
  <c r="E19" i="14"/>
  <c r="E17" i="14"/>
  <c r="E16" i="14"/>
  <c r="D80" i="14"/>
  <c r="D78" i="14"/>
  <c r="D77" i="14"/>
  <c r="D76" i="14"/>
  <c r="D75" i="14"/>
  <c r="D74" i="14"/>
  <c r="D72" i="14"/>
  <c r="D71" i="14"/>
  <c r="D69" i="14"/>
  <c r="D68" i="14"/>
  <c r="D67" i="14"/>
  <c r="D66" i="14"/>
  <c r="D64" i="14"/>
  <c r="D63" i="14"/>
  <c r="D62" i="14"/>
  <c r="D61" i="14"/>
  <c r="D59" i="14"/>
  <c r="D58" i="14"/>
  <c r="D57" i="14"/>
  <c r="D56" i="14"/>
  <c r="D53" i="14"/>
  <c r="D52" i="14"/>
  <c r="D51" i="14"/>
  <c r="D50" i="14"/>
  <c r="D48" i="14"/>
  <c r="D47" i="14"/>
  <c r="D45" i="14"/>
  <c r="D44" i="14"/>
  <c r="D43" i="14"/>
  <c r="D42" i="14"/>
  <c r="D40" i="14"/>
  <c r="D39" i="14"/>
  <c r="D38" i="14"/>
  <c r="D37" i="14"/>
  <c r="D35" i="14"/>
  <c r="D34" i="14"/>
  <c r="D33" i="14"/>
  <c r="D32" i="14"/>
  <c r="D28" i="14"/>
  <c r="D27" i="14"/>
  <c r="D25" i="14"/>
  <c r="D24" i="14"/>
  <c r="D20" i="14"/>
  <c r="D19" i="14"/>
  <c r="D17" i="14"/>
  <c r="D16" i="14"/>
  <c r="C80" i="14"/>
  <c r="C78" i="14"/>
  <c r="C77" i="14"/>
  <c r="C76" i="14"/>
  <c r="C75" i="14"/>
  <c r="C74" i="14"/>
  <c r="C72" i="14"/>
  <c r="C71" i="14"/>
  <c r="C69" i="14"/>
  <c r="C68" i="14"/>
  <c r="C67" i="14"/>
  <c r="C66" i="14"/>
  <c r="C64" i="14"/>
  <c r="C63" i="14"/>
  <c r="C62" i="14"/>
  <c r="C61" i="14"/>
  <c r="C59" i="14"/>
  <c r="C58" i="14"/>
  <c r="C57" i="14"/>
  <c r="C56" i="14"/>
  <c r="C53" i="14"/>
  <c r="C52" i="14"/>
  <c r="C51" i="14"/>
  <c r="C50" i="14"/>
  <c r="C48" i="14"/>
  <c r="C47" i="14"/>
  <c r="C45" i="14"/>
  <c r="C44" i="14"/>
  <c r="C43" i="14"/>
  <c r="C42" i="14"/>
  <c r="C40" i="14"/>
  <c r="C39" i="14"/>
  <c r="C38" i="14"/>
  <c r="C37" i="14"/>
  <c r="C35" i="14"/>
  <c r="C34" i="14"/>
  <c r="C33" i="14"/>
  <c r="C32" i="14"/>
  <c r="C28" i="14"/>
  <c r="C27" i="14"/>
  <c r="C25" i="14"/>
  <c r="C24" i="14"/>
  <c r="C20" i="14"/>
  <c r="C19" i="14"/>
  <c r="C17" i="14"/>
  <c r="C16" i="14"/>
  <c r="S18" i="14" l="1"/>
  <c r="S26" i="14"/>
  <c r="R18" i="14"/>
  <c r="T55" i="14"/>
  <c r="T60" i="14"/>
  <c r="T65" i="14"/>
  <c r="T70" i="14"/>
  <c r="U23" i="14"/>
  <c r="E23" i="14" s="1"/>
  <c r="U31" i="14"/>
  <c r="E31" i="14" s="1"/>
  <c r="U73" i="14"/>
  <c r="E73" i="14" s="1"/>
  <c r="T18" i="14"/>
  <c r="R15" i="14"/>
  <c r="R31" i="14"/>
  <c r="S55" i="14"/>
  <c r="T31" i="14"/>
  <c r="R23" i="14"/>
  <c r="T23" i="14"/>
  <c r="U36" i="14"/>
  <c r="E36" i="14" s="1"/>
  <c r="S36" i="14"/>
  <c r="R55" i="14"/>
  <c r="R65" i="14"/>
  <c r="R70" i="14"/>
  <c r="S23" i="14"/>
  <c r="S31" i="14"/>
  <c r="S73" i="14"/>
  <c r="U18" i="14"/>
  <c r="E18" i="14" s="1"/>
  <c r="U26" i="14"/>
  <c r="U55" i="14"/>
  <c r="E55" i="14" s="1"/>
  <c r="S46" i="14"/>
  <c r="U41" i="14"/>
  <c r="E41" i="14" s="1"/>
  <c r="R41" i="14"/>
  <c r="R46" i="14"/>
  <c r="R60" i="14"/>
  <c r="S15" i="14"/>
  <c r="S49" i="14"/>
  <c r="T36" i="14"/>
  <c r="T41" i="14"/>
  <c r="T46" i="14"/>
  <c r="U15" i="14"/>
  <c r="E15" i="14" s="1"/>
  <c r="U49" i="14"/>
  <c r="E49" i="14" s="1"/>
  <c r="R49" i="14"/>
  <c r="S41" i="14"/>
  <c r="S60" i="14"/>
  <c r="T49" i="14"/>
  <c r="U46" i="14"/>
  <c r="E46" i="14" s="1"/>
  <c r="U60" i="14"/>
  <c r="E60" i="14" s="1"/>
  <c r="R26" i="14"/>
  <c r="R21" i="14" s="1"/>
  <c r="R36" i="14"/>
  <c r="R73" i="14"/>
  <c r="S65" i="14"/>
  <c r="S70" i="14"/>
  <c r="T15" i="14"/>
  <c r="T26" i="14"/>
  <c r="T73" i="14"/>
  <c r="U65" i="14"/>
  <c r="E65" i="14" s="1"/>
  <c r="U70" i="14"/>
  <c r="E70" i="14" s="1"/>
  <c r="P46" i="14"/>
  <c r="O26" i="14"/>
  <c r="O70" i="14"/>
  <c r="P31" i="14"/>
  <c r="P36" i="14"/>
  <c r="P41" i="14"/>
  <c r="Q36" i="14"/>
  <c r="D36" i="14" s="1"/>
  <c r="Q18" i="14"/>
  <c r="D18" i="14" s="1"/>
  <c r="Q26" i="14"/>
  <c r="D26" i="14" s="1"/>
  <c r="N18" i="14"/>
  <c r="N15" i="14"/>
  <c r="N31" i="14"/>
  <c r="N46" i="14"/>
  <c r="N73" i="14"/>
  <c r="P70" i="14"/>
  <c r="Q23" i="14"/>
  <c r="D23" i="14" s="1"/>
  <c r="Q31" i="14"/>
  <c r="D31" i="14" s="1"/>
  <c r="Q73" i="14"/>
  <c r="D73" i="14" s="1"/>
  <c r="O46" i="14"/>
  <c r="P26" i="14"/>
  <c r="N23" i="14"/>
  <c r="N41" i="14"/>
  <c r="O18" i="14"/>
  <c r="Q55" i="14"/>
  <c r="D55" i="14" s="1"/>
  <c r="O36" i="14"/>
  <c r="P15" i="14"/>
  <c r="P49" i="14"/>
  <c r="P65" i="14"/>
  <c r="Q41" i="14"/>
  <c r="D41" i="14" s="1"/>
  <c r="N26" i="14"/>
  <c r="N36" i="14"/>
  <c r="N55" i="14"/>
  <c r="O73" i="14"/>
  <c r="P18" i="14"/>
  <c r="Q15" i="14"/>
  <c r="D15" i="14" s="1"/>
  <c r="Q49" i="14"/>
  <c r="D49" i="14" s="1"/>
  <c r="N60" i="14"/>
  <c r="O31" i="14"/>
  <c r="O41" i="14"/>
  <c r="P23" i="14"/>
  <c r="P55" i="14"/>
  <c r="P60" i="14"/>
  <c r="Q46" i="14"/>
  <c r="D46" i="14" s="1"/>
  <c r="Q60" i="14"/>
  <c r="D60" i="14" s="1"/>
  <c r="N49" i="14"/>
  <c r="N65" i="14"/>
  <c r="N70" i="14"/>
  <c r="O15" i="14"/>
  <c r="O23" i="14"/>
  <c r="O49" i="14"/>
  <c r="O55" i="14"/>
  <c r="O60" i="14"/>
  <c r="O65" i="14"/>
  <c r="P73" i="14"/>
  <c r="Q65" i="14"/>
  <c r="D65" i="14" s="1"/>
  <c r="Q70" i="14"/>
  <c r="D70" i="14" s="1"/>
  <c r="K23" i="14"/>
  <c r="J46" i="14"/>
  <c r="K18" i="14"/>
  <c r="M18" i="14"/>
  <c r="C18" i="14" s="1"/>
  <c r="J26" i="14"/>
  <c r="L26" i="14"/>
  <c r="L70" i="14"/>
  <c r="M15" i="14"/>
  <c r="M23" i="14"/>
  <c r="C23" i="14" s="1"/>
  <c r="M26" i="14"/>
  <c r="C26" i="14" s="1"/>
  <c r="M70" i="14"/>
  <c r="C70" i="14" s="1"/>
  <c r="K55" i="14"/>
  <c r="L73" i="14"/>
  <c r="J18" i="14"/>
  <c r="K49" i="14"/>
  <c r="M46" i="14"/>
  <c r="C46" i="14" s="1"/>
  <c r="J15" i="14"/>
  <c r="J23" i="14"/>
  <c r="J70" i="14"/>
  <c r="K31" i="14"/>
  <c r="K46" i="14"/>
  <c r="L46" i="14"/>
  <c r="J49" i="14"/>
  <c r="J55" i="14"/>
  <c r="J60" i="14"/>
  <c r="J65" i="14"/>
  <c r="K36" i="14"/>
  <c r="K41" i="14"/>
  <c r="L31" i="14"/>
  <c r="L36" i="14"/>
  <c r="L41" i="14"/>
  <c r="M49" i="14"/>
  <c r="C49" i="14" s="1"/>
  <c r="M55" i="14"/>
  <c r="C55" i="14" s="1"/>
  <c r="M60" i="14"/>
  <c r="C60" i="14" s="1"/>
  <c r="M65" i="14"/>
  <c r="C65" i="14" s="1"/>
  <c r="J73" i="14"/>
  <c r="K60" i="14"/>
  <c r="K65" i="14"/>
  <c r="K70" i="14"/>
  <c r="L15" i="14"/>
  <c r="L23" i="14"/>
  <c r="L49" i="14"/>
  <c r="L55" i="14"/>
  <c r="L60" i="14"/>
  <c r="L65" i="14"/>
  <c r="M73" i="14"/>
  <c r="C73" i="14" s="1"/>
  <c r="J31" i="14"/>
  <c r="J36" i="14"/>
  <c r="J41" i="14"/>
  <c r="K15" i="14"/>
  <c r="K26" i="14"/>
  <c r="K73" i="14"/>
  <c r="L18" i="14"/>
  <c r="M31" i="14"/>
  <c r="C31" i="14" s="1"/>
  <c r="M36" i="14"/>
  <c r="C36" i="14" s="1"/>
  <c r="M41" i="14"/>
  <c r="C41" i="14" s="1"/>
  <c r="S14" i="14" l="1"/>
  <c r="M14" i="14"/>
  <c r="C14" i="14" s="1"/>
  <c r="C15" i="14"/>
  <c r="U21" i="14"/>
  <c r="E21" i="14" s="1"/>
  <c r="E26" i="14"/>
  <c r="S21" i="14"/>
  <c r="R14" i="14"/>
  <c r="T14" i="14"/>
  <c r="U30" i="14"/>
  <c r="E30" i="14" s="1"/>
  <c r="T54" i="14"/>
  <c r="Q14" i="14"/>
  <c r="D14" i="14" s="1"/>
  <c r="U14" i="14"/>
  <c r="E14" i="14" s="1"/>
  <c r="R30" i="14"/>
  <c r="S30" i="14"/>
  <c r="T30" i="14"/>
  <c r="S54" i="14"/>
  <c r="S29" i="14" s="1"/>
  <c r="U54" i="14"/>
  <c r="E54" i="14" s="1"/>
  <c r="T21" i="14"/>
  <c r="R54" i="14"/>
  <c r="Q21" i="14"/>
  <c r="D21" i="14" s="1"/>
  <c r="P14" i="14"/>
  <c r="P30" i="14"/>
  <c r="O21" i="14"/>
  <c r="O54" i="14"/>
  <c r="O14" i="14"/>
  <c r="N14" i="14"/>
  <c r="N30" i="14"/>
  <c r="N21" i="14"/>
  <c r="Q54" i="14"/>
  <c r="D54" i="14" s="1"/>
  <c r="P21" i="14"/>
  <c r="P54" i="14"/>
  <c r="Q30" i="14"/>
  <c r="D30" i="14" s="1"/>
  <c r="N54" i="14"/>
  <c r="O30" i="14"/>
  <c r="L21" i="14"/>
  <c r="K14" i="14"/>
  <c r="M21" i="14"/>
  <c r="C21" i="14" s="1"/>
  <c r="K21" i="14"/>
  <c r="L54" i="14"/>
  <c r="J54" i="14"/>
  <c r="L14" i="14"/>
  <c r="J14" i="14"/>
  <c r="J21" i="14"/>
  <c r="K54" i="14"/>
  <c r="J30" i="14"/>
  <c r="K30" i="14"/>
  <c r="L30" i="14"/>
  <c r="L29" i="14" s="1"/>
  <c r="M54" i="14"/>
  <c r="C54" i="14" s="1"/>
  <c r="M30" i="14"/>
  <c r="C30" i="14" s="1"/>
  <c r="S12" i="14" l="1"/>
  <c r="R29" i="14"/>
  <c r="R12" i="14" s="1"/>
  <c r="U29" i="14"/>
  <c r="T29" i="14"/>
  <c r="T12" i="14"/>
  <c r="P29" i="14"/>
  <c r="P12" i="14" s="1"/>
  <c r="N29" i="14"/>
  <c r="N12" i="14" s="1"/>
  <c r="O29" i="14"/>
  <c r="O12" i="14" s="1"/>
  <c r="Q29" i="14"/>
  <c r="M29" i="14"/>
  <c r="J29" i="14"/>
  <c r="J12" i="14" s="1"/>
  <c r="K29" i="14"/>
  <c r="K12" i="14" s="1"/>
  <c r="L12" i="14"/>
  <c r="U12" i="14" l="1"/>
  <c r="E12" i="14" s="1"/>
  <c r="E29" i="14"/>
  <c r="M12" i="14"/>
  <c r="C12" i="14" s="1"/>
  <c r="C29" i="14"/>
  <c r="Q12" i="14"/>
  <c r="D12" i="14" s="1"/>
  <c r="D29" i="14"/>
  <c r="B80" i="14"/>
  <c r="B78" i="14"/>
  <c r="B77" i="14"/>
  <c r="B76" i="14"/>
  <c r="B75" i="14"/>
  <c r="B74" i="14"/>
  <c r="B72" i="14"/>
  <c r="B71" i="14"/>
  <c r="B69" i="14"/>
  <c r="B68" i="14"/>
  <c r="B67" i="14"/>
  <c r="B66" i="14"/>
  <c r="B64" i="14"/>
  <c r="B63" i="14"/>
  <c r="B62" i="14"/>
  <c r="B61" i="14"/>
  <c r="B59" i="14"/>
  <c r="B58" i="14"/>
  <c r="B57" i="14"/>
  <c r="B56" i="14"/>
  <c r="B53" i="14"/>
  <c r="B52" i="14"/>
  <c r="B51" i="14"/>
  <c r="B50" i="14"/>
  <c r="B48" i="14"/>
  <c r="B47" i="14"/>
  <c r="B45" i="14"/>
  <c r="B44" i="14"/>
  <c r="B43" i="14"/>
  <c r="B42" i="14"/>
  <c r="B40" i="14"/>
  <c r="B39" i="14"/>
  <c r="B38" i="14"/>
  <c r="B37" i="14"/>
  <c r="B35" i="14"/>
  <c r="B34" i="14"/>
  <c r="B33" i="14"/>
  <c r="B32" i="14"/>
  <c r="B28" i="14"/>
  <c r="B27" i="14"/>
  <c r="B25" i="14"/>
  <c r="B24" i="14"/>
  <c r="B20" i="14"/>
  <c r="B19" i="14"/>
  <c r="B17" i="14"/>
  <c r="B16" i="14"/>
  <c r="I73" i="14" l="1"/>
  <c r="B73" i="14" s="1"/>
  <c r="H15" i="14"/>
  <c r="H26" i="14"/>
  <c r="H49" i="14"/>
  <c r="I41" i="14"/>
  <c r="B41" i="14" s="1"/>
  <c r="H46" i="14"/>
  <c r="H18" i="14"/>
  <c r="H70" i="14"/>
  <c r="G15" i="14"/>
  <c r="H31" i="14"/>
  <c r="I65" i="14"/>
  <c r="B65" i="14" s="1"/>
  <c r="H73" i="14"/>
  <c r="G23" i="14"/>
  <c r="G46" i="14"/>
  <c r="H41" i="14"/>
  <c r="G49" i="14"/>
  <c r="I15" i="14"/>
  <c r="B15" i="14" s="1"/>
  <c r="G65" i="14"/>
  <c r="I26" i="14"/>
  <c r="B26" i="14" s="1"/>
  <c r="I23" i="14"/>
  <c r="B23" i="14" s="1"/>
  <c r="I46" i="14"/>
  <c r="B46" i="14" s="1"/>
  <c r="G18" i="14"/>
  <c r="G55" i="14"/>
  <c r="G73" i="14"/>
  <c r="H36" i="14"/>
  <c r="I70" i="14"/>
  <c r="B70" i="14" s="1"/>
  <c r="G36" i="14"/>
  <c r="G26" i="14"/>
  <c r="G70" i="14"/>
  <c r="I55" i="14"/>
  <c r="B55" i="14" s="1"/>
  <c r="G60" i="14"/>
  <c r="I18" i="14"/>
  <c r="B18" i="14" s="1"/>
  <c r="H60" i="14"/>
  <c r="I31" i="14"/>
  <c r="B31" i="14" s="1"/>
  <c r="I49" i="14"/>
  <c r="B49" i="14" s="1"/>
  <c r="I60" i="14"/>
  <c r="B60" i="14" s="1"/>
  <c r="G31" i="14"/>
  <c r="H23" i="14"/>
  <c r="I36" i="14"/>
  <c r="B36" i="14" s="1"/>
  <c r="G41" i="14"/>
  <c r="H55" i="14"/>
  <c r="H65" i="14"/>
  <c r="H14" i="14" l="1"/>
  <c r="G21" i="14"/>
  <c r="H21" i="14"/>
  <c r="G14" i="14"/>
  <c r="G30" i="14"/>
  <c r="H30" i="14"/>
  <c r="G54" i="14"/>
  <c r="I30" i="14"/>
  <c r="B30" i="14" s="1"/>
  <c r="I14" i="14"/>
  <c r="B14" i="14" s="1"/>
  <c r="H54" i="14"/>
  <c r="I54" i="14"/>
  <c r="B54" i="14" s="1"/>
  <c r="I21" i="14"/>
  <c r="B21" i="14" s="1"/>
  <c r="I29" i="14" l="1"/>
  <c r="B29" i="14" s="1"/>
  <c r="H29" i="14"/>
  <c r="G29" i="14"/>
  <c r="F73" i="14"/>
  <c r="H12" i="14" l="1"/>
  <c r="G12" i="14"/>
  <c r="I12" i="14"/>
  <c r="B12" i="14" s="1"/>
  <c r="F65" i="14"/>
  <c r="F60" i="14"/>
  <c r="F49" i="14"/>
  <c r="F70" i="14"/>
  <c r="F55" i="14"/>
  <c r="F46" i="14"/>
  <c r="F41" i="14"/>
  <c r="F36" i="14"/>
  <c r="F31" i="14"/>
  <c r="F26" i="14"/>
  <c r="F23" i="14"/>
  <c r="F18" i="14"/>
  <c r="F15" i="14"/>
  <c r="F21" i="14" l="1"/>
  <c r="F54" i="14"/>
  <c r="F30" i="14"/>
  <c r="F14" i="14"/>
  <c r="F29" i="14" l="1"/>
  <c r="F12" i="14" l="1"/>
</calcChain>
</file>

<file path=xl/sharedStrings.xml><?xml version="1.0" encoding="utf-8"?>
<sst xmlns="http://schemas.openxmlformats.org/spreadsheetml/2006/main" count="92" uniqueCount="52">
  <si>
    <t>Banco Central</t>
  </si>
  <si>
    <t>Gobierno General</t>
  </si>
  <si>
    <t>Posición de Inversión Internacional Neta</t>
  </si>
  <si>
    <t>      Adquisición neta de activos financieros</t>
  </si>
  <si>
    <t>    Pasivos netos incurridos</t>
  </si>
  <si>
    <t>Otro capital</t>
  </si>
  <si>
    <t>Millones de dólares</t>
  </si>
  <si>
    <t>2016 I</t>
  </si>
  <si>
    <t>2016 II</t>
  </si>
  <si>
    <t>2016 IV</t>
  </si>
  <si>
    <t>2017 I</t>
  </si>
  <si>
    <t>2017 II</t>
  </si>
  <si>
    <t>2017 III</t>
  </si>
  <si>
    <t>2017 IV</t>
  </si>
  <si>
    <t>2018 II</t>
  </si>
  <si>
    <t>2018 III</t>
  </si>
  <si>
    <t>2018 IV</t>
  </si>
  <si>
    <t>2019 I</t>
  </si>
  <si>
    <t>2019 II</t>
  </si>
  <si>
    <t>Participaciones de Capital y en Fondos de Inversión</t>
  </si>
  <si>
    <t>Títulos de Deuda</t>
  </si>
  <si>
    <t xml:space="preserve">Otros Sectores </t>
  </si>
  <si>
    <t xml:space="preserve">Moneda y Depósitos </t>
  </si>
  <si>
    <t>Sociedades Captadoras de Depósitos, excepto el BC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</si>
  <si>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</si>
  <si>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</si>
  <si>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</si>
  <si>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</si>
  <si>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</si>
  <si>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Préstamos </t>
  </si>
  <si>
    <t xml:space="preserve">Sociedades Captadoras de Depósitos, excepto el BC </t>
  </si>
  <si>
    <t xml:space="preserve">Derechos Especiales de Giro </t>
  </si>
  <si>
    <t>Trimestres</t>
  </si>
  <si>
    <t>Datos anuales y trimestrales</t>
  </si>
  <si>
    <t>Acciones y otras participaciones de capital (2)</t>
  </si>
  <si>
    <t>(2) Incluye utilidades reinvertidas</t>
  </si>
  <si>
    <t>Otras participaciones de capital</t>
  </si>
  <si>
    <t>Otras cuentas por pagar</t>
  </si>
  <si>
    <t>2019 III</t>
  </si>
  <si>
    <t>2019 IV</t>
  </si>
  <si>
    <t>(1) Datos provisionales</t>
  </si>
  <si>
    <t>(3) Los bonos de la deuda externa son valorados a precios nominales.</t>
  </si>
  <si>
    <t>FUENTE: Banco Central del Ecuador, Superintendencia de Bancos, Superintendencia de Compañías, Valores y Seguros; y,  Banco de Pagos Internacionales (BIS)</t>
  </si>
  <si>
    <t>Inversión directa</t>
  </si>
  <si>
    <t>Inversión de cartera</t>
  </si>
  <si>
    <t>Otra inversión</t>
  </si>
  <si>
    <t xml:space="preserve">Activos de Reserva </t>
  </si>
  <si>
    <t>Años (2)</t>
  </si>
  <si>
    <t>2018 I</t>
  </si>
  <si>
    <t>2016 III</t>
  </si>
  <si>
    <t>Transacciones / Período</t>
  </si>
  <si>
    <t xml:space="preserve">3.2.1.2 POSICIÓN DE INVERSIÓN INTERNACIONAL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</si>
</sst>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#,##0.0"/>
    <numFmt numFmtId="167" formatCode="d\-mmmm\-yyyy"/>
    <numFmt numFmtId="168" formatCode="&quot;$&quot;#,##0.00;\-&quot;$&quot;#,##0.00"/>
    <numFmt numFmtId="169" formatCode="&quot;$&quot;#,##0;\-&quot;$&quot;#,##0"/>
  </numFmts>
  <fonts count="2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8"/>
      <color indexed="22"/>
      <name val="Arial"/>
      <family val="2"/>
    </font>
    <font>
      <sz val="11"/>
      <color indexed="62"/>
      <name val="Arial Narrow"/>
      <family val="2"/>
    </font>
    <font>
      <sz val="10"/>
      <color indexed="8"/>
      <name val="Arial Narrow"/>
      <family val="2"/>
    </font>
    <font>
      <b/>
      <sz val="8"/>
      <color theme="0"/>
      <name val="Tahoma"/>
      <family val="2"/>
    </font>
    <font>
      <sz val="8"/>
      <name val="Arial"/>
      <family val="2"/>
    </font>
    <font>
      <b/>
      <sz val="11"/>
      <color indexed="62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</font>
    <font>
      <sz val="10"/>
      <color theme="1"/>
      <name val="Times New Roman"/>
      <family val="2"/>
    </font>
    <font>
      <sz val="11"/>
      <color indexed="8"/>
      <name val="Calibri"/>
      <family val="2"/>
      <scheme val="minor"/>
    </font>
    <font>
      <i/>
      <sz val="10"/>
      <color indexed="62"/>
      <name val="Arial Narrow"/>
      <family val="2"/>
    </font>
    <font>
      <b/>
      <sz val="10"/>
      <color indexed="22"/>
      <name val="Arial"/>
      <family val="2"/>
    </font>
    <font>
      <sz val="10"/>
      <color indexed="62"/>
      <name val="Arial Narrow"/>
      <family val="2"/>
    </font>
    <font>
      <sz val="8"/>
      <color theme="0" tint="-0.34998626667073579"/>
      <name val="Tahoma"/>
      <family val="2"/>
    </font>
    <font>
      <sz val="10"/>
      <color indexed="46"/>
      <name val="Arial"/>
      <family val="2"/>
    </font>
    <font>
      <b/>
      <sz val="14"/>
      <color indexed="9"/>
      <name val="Arial Narrow"/>
      <family val="2"/>
    </font>
    <font>
      <b/>
      <sz val="11"/>
      <color indexed="9"/>
      <name val="Arial Narrow"/>
      <family val="2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6600"/>
        <bgColor theme="0"/>
      </patternFill>
    </fill>
    <fill>
      <patternFill patternType="solid">
        <fgColor indexed="13"/>
        <bgColor indexed="64"/>
      </patternFill>
    </fill>
    <fill>
      <patternFill patternType="solid">
        <fgColor indexed="46"/>
        <bgColor indexed="64"/>
      </patternFill>
    </fill>
    <fill>
      <patternFill patternType="mediumGray">
        <fgColor rgb="FFFFCC99"/>
      </patternFill>
    </fill>
    <fill>
      <patternFill patternType="solid">
        <fgColor indexed="6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ck">
        <color indexed="22"/>
      </top>
      <bottom style="thin">
        <color indexed="22"/>
      </bottom>
      <diagonal/>
    </border>
    <border>
      <left style="thin">
        <color indexed="15"/>
      </left>
      <right style="thin">
        <color indexed="15"/>
      </right>
      <top style="thin">
        <color indexed="15"/>
      </top>
      <bottom style="thin">
        <color indexed="15"/>
      </bottom>
      <diagonal/>
    </border>
    <border>
      <left/>
      <right/>
      <top style="medium">
        <color indexed="62"/>
      </top>
      <bottom style="medium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165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2" fontId="7" fillId="2" borderId="0"/>
    <xf numFmtId="0" fontId="8" fillId="3" borderId="0"/>
    <xf numFmtId="0" fontId="9" fillId="0" borderId="0"/>
    <xf numFmtId="166" fontId="10" fillId="4" borderId="1" applyBorder="0" applyAlignment="0"/>
    <xf numFmtId="167" fontId="4" fillId="0" borderId="0" applyFill="0" applyBorder="0" applyAlignment="0" applyProtection="0"/>
    <xf numFmtId="2" fontId="4" fillId="0" borderId="0" applyFill="0" applyBorder="0" applyAlignment="0" applyProtection="0"/>
    <xf numFmtId="0" fontId="11" fillId="5" borderId="2"/>
    <xf numFmtId="0" fontId="11" fillId="6" borderId="2"/>
    <xf numFmtId="0" fontId="12" fillId="0" borderId="3"/>
    <xf numFmtId="165" fontId="4" fillId="0" borderId="0" applyFont="0" applyFill="0" applyBorder="0" applyAlignment="0" applyProtection="0"/>
    <xf numFmtId="168" fontId="4" fillId="0" borderId="0" applyFill="0" applyBorder="0" applyAlignment="0" applyProtection="0"/>
    <xf numFmtId="169" fontId="4" fillId="0" borderId="0" applyFill="0" applyBorder="0" applyAlignment="0" applyProtection="0"/>
    <xf numFmtId="0" fontId="13" fillId="0" borderId="0"/>
    <xf numFmtId="0" fontId="4" fillId="0" borderId="0"/>
    <xf numFmtId="0" fontId="14" fillId="0" borderId="0"/>
    <xf numFmtId="0" fontId="3" fillId="0" borderId="0"/>
    <xf numFmtId="0" fontId="4" fillId="0" borderId="0"/>
    <xf numFmtId="0" fontId="14" fillId="0" borderId="0"/>
    <xf numFmtId="0" fontId="11" fillId="0" borderId="0"/>
    <xf numFmtId="0" fontId="4" fillId="0" borderId="0"/>
    <xf numFmtId="0" fontId="4" fillId="0" borderId="0"/>
    <xf numFmtId="0" fontId="15" fillId="0" borderId="0"/>
    <xf numFmtId="0" fontId="16" fillId="0" borderId="0"/>
    <xf numFmtId="0" fontId="4" fillId="0" borderId="0"/>
    <xf numFmtId="0" fontId="17" fillId="0" borderId="0" applyAlignment="0">
      <alignment horizontal="left" vertical="top" wrapText="1"/>
    </xf>
    <xf numFmtId="9" fontId="4" fillId="0" borderId="0" applyFont="0" applyFill="0" applyBorder="0" applyAlignment="0" applyProtection="0"/>
    <xf numFmtId="9" fontId="16" fillId="0" borderId="0" applyFont="0" applyFill="0" applyBorder="0" applyAlignment="0" applyProtection="0"/>
    <xf numFmtId="166" fontId="4" fillId="0" borderId="0" applyFill="0" applyBorder="0" applyAlignment="0" applyProtection="0"/>
    <xf numFmtId="3" fontId="4" fillId="0" borderId="0" applyFill="0" applyBorder="0" applyAlignment="0" applyProtection="0"/>
    <xf numFmtId="0" fontId="18" fillId="0" borderId="0"/>
    <xf numFmtId="0" fontId="19" fillId="0" borderId="0">
      <alignment horizontal="left" indent="1"/>
    </xf>
    <xf numFmtId="166" fontId="20" fillId="7" borderId="4" applyBorder="0">
      <alignment vertical="center"/>
    </xf>
    <xf numFmtId="0" fontId="21" fillId="8" borderId="0"/>
    <xf numFmtId="0" fontId="22" fillId="9" borderId="0">
      <alignment horizontal="center" vertical="center"/>
    </xf>
    <xf numFmtId="17" fontId="23" fillId="9" borderId="0"/>
    <xf numFmtId="0" fontId="12" fillId="3" borderId="0">
      <alignment horizontal="left"/>
    </xf>
    <xf numFmtId="164" fontId="3" fillId="0" borderId="0" applyFont="0" applyFill="0" applyBorder="0" applyAlignment="0" applyProtection="0"/>
    <xf numFmtId="0" fontId="4" fillId="0" borderId="0"/>
  </cellStyleXfs>
  <cellXfs count="38">
    <xf numFmtId="0" fontId="0" fillId="0" borderId="0" xfId="0"/>
    <xf numFmtId="0" fontId="1" fillId="10" borderId="0" xfId="0" applyFont="1" applyFill="1" applyBorder="1"/>
    <xf numFmtId="0" fontId="24" fillId="10" borderId="0" xfId="0" applyFont="1" applyFill="1" applyBorder="1" applyAlignment="1">
      <alignment horizontal="right" vertical="center" wrapText="1"/>
    </xf>
    <xf numFmtId="0" fontId="26" fillId="10" borderId="0" xfId="0" applyFont="1" applyFill="1" applyBorder="1"/>
    <xf numFmtId="0" fontId="24" fillId="10" borderId="0" xfId="0" applyFont="1" applyFill="1" applyBorder="1" applyAlignment="1">
      <alignment vertical="center"/>
    </xf>
    <xf numFmtId="0" fontId="1" fillId="10" borderId="0" xfId="0" applyFont="1" applyFill="1" applyBorder="1" applyAlignment="1">
      <alignment vertical="center"/>
    </xf>
    <xf numFmtId="0" fontId="25" fillId="10" borderId="0" xfId="0" applyFont="1" applyFill="1" applyBorder="1" applyAlignment="1">
      <alignment vertical="center"/>
    </xf>
    <xf numFmtId="0" fontId="27" fillId="10" borderId="5" xfId="42" applyFont="1" applyFill="1" applyBorder="1" applyAlignment="1">
      <alignment horizontal="center" vertical="center"/>
    </xf>
    <xf numFmtId="0" fontId="27" fillId="10" borderId="7" xfId="42" applyFont="1" applyFill="1" applyBorder="1" applyAlignment="1">
      <alignment horizontal="center" vertical="center"/>
    </xf>
    <xf numFmtId="0" fontId="1" fillId="10" borderId="0" xfId="0" applyNumberFormat="1" applyFont="1" applyFill="1" applyBorder="1" applyAlignment="1">
      <alignment horizontal="center" vertical="center"/>
    </xf>
    <xf numFmtId="166" fontId="1" fillId="10" borderId="0" xfId="41" applyNumberFormat="1" applyFont="1" applyFill="1" applyBorder="1" applyAlignment="1">
      <alignment horizontal="right" vertical="center"/>
    </xf>
    <xf numFmtId="166" fontId="1" fillId="10" borderId="0" xfId="1" applyNumberFormat="1" applyFont="1" applyFill="1" applyBorder="1" applyAlignment="1">
      <alignment horizontal="right" vertical="center"/>
    </xf>
    <xf numFmtId="0" fontId="1" fillId="10" borderId="0" xfId="0" applyFont="1" applyFill="1" applyBorder="1" applyAlignment="1">
      <alignment horizontal="center"/>
    </xf>
    <xf numFmtId="165" fontId="1" fillId="10" borderId="0" xfId="41" applyNumberFormat="1" applyFont="1" applyFill="1" applyBorder="1" applyAlignment="1">
      <alignment horizontal="right" vertical="center"/>
    </xf>
    <xf numFmtId="0" fontId="2" fillId="10" borderId="0" xfId="0" applyFont="1" applyFill="1" applyBorder="1" applyAlignment="1">
      <alignment horizontal="left" indent="5"/>
    </xf>
    <xf numFmtId="0" fontId="2" fillId="10" borderId="0" xfId="0" applyFont="1" applyFill="1" applyBorder="1"/>
    <xf numFmtId="165" fontId="1" fillId="10" borderId="0" xfId="1" applyNumberFormat="1" applyFont="1" applyFill="1" applyBorder="1" applyAlignment="1">
      <alignment horizontal="right" vertical="center"/>
    </xf>
    <xf numFmtId="3" fontId="1" fillId="10" borderId="0" xfId="1" applyNumberFormat="1" applyFont="1" applyFill="1" applyBorder="1" applyAlignment="1">
      <alignment horizontal="right" vertical="center"/>
    </xf>
    <xf numFmtId="0" fontId="27" fillId="10" borderId="9" xfId="42" applyFont="1" applyFill="1" applyBorder="1" applyAlignment="1">
      <alignment horizontal="center" vertical="center"/>
    </xf>
    <xf numFmtId="0" fontId="1" fillId="10" borderId="10" xfId="0" applyNumberFormat="1" applyFont="1" applyFill="1" applyBorder="1" applyAlignment="1">
      <alignment horizontal="center" vertical="center"/>
    </xf>
    <xf numFmtId="0" fontId="1" fillId="10" borderId="10" xfId="0" applyNumberFormat="1" applyFont="1" applyFill="1" applyBorder="1" applyAlignment="1">
      <alignment horizontal="left" vertical="center" indent="5"/>
    </xf>
    <xf numFmtId="0" fontId="26" fillId="10" borderId="10" xfId="0" applyFont="1" applyFill="1" applyBorder="1" applyAlignment="1">
      <alignment horizontal="left" vertical="center" indent="2"/>
    </xf>
    <xf numFmtId="0" fontId="26" fillId="10" borderId="10" xfId="0" applyNumberFormat="1" applyFont="1" applyFill="1" applyBorder="1" applyAlignment="1">
      <alignment horizontal="left" vertical="center" indent="1"/>
    </xf>
    <xf numFmtId="0" fontId="1" fillId="10" borderId="10" xfId="0" applyNumberFormat="1" applyFont="1" applyFill="1" applyBorder="1" applyAlignment="1">
      <alignment horizontal="left" vertical="center" indent="8"/>
    </xf>
    <xf numFmtId="0" fontId="26" fillId="10" borderId="10" xfId="0" applyNumberFormat="1" applyFont="1" applyFill="1" applyBorder="1" applyAlignment="1">
      <alignment horizontal="left" vertical="center" indent="2"/>
    </xf>
    <xf numFmtId="0" fontId="1" fillId="10" borderId="10" xfId="0" applyNumberFormat="1" applyFont="1" applyFill="1" applyBorder="1" applyAlignment="1">
      <alignment horizontal="left" vertical="center" indent="7"/>
    </xf>
    <xf numFmtId="0" fontId="1" fillId="10" borderId="10" xfId="0" applyNumberFormat="1" applyFont="1" applyFill="1" applyBorder="1" applyAlignment="1">
      <alignment horizontal="left" vertical="center" indent="9"/>
    </xf>
    <xf numFmtId="0" fontId="26" fillId="10" borderId="10" xfId="0" applyNumberFormat="1" applyFont="1" applyFill="1" applyBorder="1" applyAlignment="1">
      <alignment horizontal="left" vertical="center" indent="5"/>
    </xf>
    <xf numFmtId="0" fontId="1" fillId="10" borderId="10" xfId="0" applyNumberFormat="1" applyFont="1" applyFill="1" applyBorder="1" applyAlignment="1">
      <alignment horizontal="left" vertical="center" indent="6"/>
    </xf>
    <xf numFmtId="0" fontId="26" fillId="10" borderId="10" xfId="0" applyFont="1" applyFill="1" applyBorder="1" applyAlignment="1">
      <alignment vertical="center"/>
    </xf>
    <xf numFmtId="0" fontId="26" fillId="10" borderId="0" xfId="0" applyFont="1" applyFill="1" applyBorder="1" applyAlignment="1">
      <alignment horizontal="left" vertical="center" indent="2"/>
    </xf>
    <xf numFmtId="0" fontId="1" fillId="10" borderId="11" xfId="0" applyFont="1" applyFill="1" applyBorder="1"/>
    <xf numFmtId="0" fontId="1" fillId="10" borderId="11" xfId="0" applyFont="1" applyFill="1" applyBorder="1" applyAlignment="1"/>
    <xf numFmtId="37" fontId="27" fillId="10" borderId="8" xfId="0" applyNumberFormat="1" applyFont="1" applyFill="1" applyBorder="1" applyAlignment="1">
      <alignment horizontal="center" vertical="center"/>
    </xf>
    <xf numFmtId="37" fontId="27" fillId="10" borderId="9" xfId="0" applyNumberFormat="1" applyFont="1" applyFill="1" applyBorder="1" applyAlignment="1">
      <alignment horizontal="center" vertical="center"/>
    </xf>
    <xf numFmtId="0" fontId="27" fillId="10" borderId="5" xfId="42" applyFont="1" applyFill="1" applyBorder="1" applyAlignment="1">
      <alignment horizontal="center" vertical="center"/>
    </xf>
    <xf numFmtId="37" fontId="27" fillId="10" borderId="6" xfId="0" applyNumberFormat="1" applyFont="1" applyFill="1" applyBorder="1" applyAlignment="1">
      <alignment horizontal="center" vertical="center"/>
    </xf>
    <xf numFmtId="37" fontId="27" fillId="10" borderId="7" xfId="0" applyNumberFormat="1" applyFont="1" applyFill="1" applyBorder="1" applyAlignment="1">
      <alignment horizontal="center" vertical="center"/>
    </xf>
  </cellXfs>
  <cellStyles count="43">
    <cellStyle name="=C:\WINNT\SYSTEM32\COMMAND.COM" xfId="2"/>
    <cellStyle name="Cabecera 1" xfId="3"/>
    <cellStyle name="Cabecera 2" xfId="4"/>
    <cellStyle name="Columna destacada" xfId="5"/>
    <cellStyle name="datos principales" xfId="6"/>
    <cellStyle name="datos secundarios" xfId="7"/>
    <cellStyle name="Estimada" xfId="8"/>
    <cellStyle name="Fecha" xfId="9"/>
    <cellStyle name="Fijo" xfId="10"/>
    <cellStyle name="Fila a" xfId="11"/>
    <cellStyle name="Fila b" xfId="12"/>
    <cellStyle name="linea de totales" xfId="13"/>
    <cellStyle name="Millares" xfId="1" builtinId="3"/>
    <cellStyle name="Millares 5" xfId="14"/>
    <cellStyle name="Moneda" xfId="41" builtinId="4"/>
    <cellStyle name="Monetario" xfId="15"/>
    <cellStyle name="Monetario0" xfId="16"/>
    <cellStyle name="Normal" xfId="0" builtinId="0"/>
    <cellStyle name="Normal 2" xfId="17"/>
    <cellStyle name="Normal 2 2" xfId="18"/>
    <cellStyle name="Normal 20" xfId="19"/>
    <cellStyle name="Normal 3" xfId="20"/>
    <cellStyle name="Normal 3 2" xfId="21"/>
    <cellStyle name="Normal 37" xfId="22"/>
    <cellStyle name="Normal 4" xfId="23"/>
    <cellStyle name="Normal 5" xfId="24"/>
    <cellStyle name="Normal 6" xfId="25"/>
    <cellStyle name="Normal 7" xfId="26"/>
    <cellStyle name="Normal 8" xfId="27"/>
    <cellStyle name="Normal 9" xfId="28"/>
    <cellStyle name="Normal_AN2001" xfId="42"/>
    <cellStyle name="Notas al pie" xfId="29"/>
    <cellStyle name="Porcentaje 2" xfId="30"/>
    <cellStyle name="Porcentaje 3" xfId="31"/>
    <cellStyle name="Punto" xfId="32"/>
    <cellStyle name="Punto0" xfId="33"/>
    <cellStyle name="Subtitulo de Tabla" xfId="34"/>
    <cellStyle name="subtitulos de las filas" xfId="35"/>
    <cellStyle name="TipoDato" xfId="36"/>
    <cellStyle name="Titulo de Tabla" xfId="37"/>
    <cellStyle name="titulo del informe" xfId="38"/>
    <cellStyle name="titulos de las columnas" xfId="39"/>
    <cellStyle name="titulos de las filas" xfId="40"/>
  </cellStyles>
  <dxfs count="0"/>
  <tableStyles count="0" defaultTableStyle="TableStyleMedium2" defaultPivotStyle="PivotStyleLight16"/>
  <colors>
    <mruColors>
      <color rgb="FF0033CC"/>
      <color rgb="FF0000FF"/>
      <color rgb="FFCCFFFF"/>
      <color rgb="FFCCFFCC"/>
      <color rgb="FFFFFFCC"/>
      <color rgb="FF006600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2566308</xdr:colOff>
      <xdr:row>3</xdr:row>
      <xdr:rowOff>149679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4799" y="0"/>
          <a:ext cx="2566308" cy="762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92D050"/>
  </sheetPr>
  <dimension ref="A1:U85"/>
  <sheetViews>
    <sheetView tabSelected="1" zoomScale="70" zoomScaleNormal="70" workbookViewId="0">
      <pane xSplit="1" ySplit="11" topLeftCell="B12" activePane="bottomRight" state="frozen"/>
      <selection pane="topRight" activeCell="C1" sqref="C1"/>
      <selection pane="bottomLeft" activeCell="A14" sqref="A14"/>
      <selection pane="bottomRight" activeCell="A24" sqref="A24"/>
    </sheetView>
  </sheetViews>
  <sheetFormatPr baseColWidth="10" defaultColWidth="11.42578125" defaultRowHeight="15.75" customHeight="1" x14ac:dyDescent="0.2"/>
  <cols>
    <col min="1" max="1" width="58.85546875" style="1" customWidth="1"/>
    <col min="2" max="2" width="12" style="1" bestFit="1" customWidth="1"/>
    <col min="3" max="7" width="9.7109375" style="1" customWidth="1"/>
    <col min="8" max="8" width="11.140625" style="1" bestFit="1" customWidth="1"/>
    <col min="9" max="21" width="9.7109375" style="1" customWidth="1"/>
    <col min="22" max="16384" width="11.42578125" style="1"/>
  </cols>
  <sheetData>
    <row r="1" spans="1:21" ht="15.75" customHeight="1" x14ac:dyDescent="0.2"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5.75" customHeight="1" x14ac:dyDescent="0.2"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15.75" customHeight="1" x14ac:dyDescent="0.2"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1" ht="15.75" customHeight="1" x14ac:dyDescent="0.2"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21" ht="15.75" customHeight="1" x14ac:dyDescent="0.2">
      <c r="A5" s="3" t="s">
        <v>51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21" ht="15.75" customHeight="1" x14ac:dyDescent="0.2">
      <c r="A6" s="1" t="s">
        <v>33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15.75" customHeight="1" x14ac:dyDescent="0.2">
      <c r="A7" s="1" t="s">
        <v>6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ht="15.75" customHeight="1" x14ac:dyDescent="0.2"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ht="15.75" customHeight="1" x14ac:dyDescent="0.2">
      <c r="A9" s="36" t="s">
        <v>50</v>
      </c>
      <c r="B9" s="33" t="s">
        <v>47</v>
      </c>
      <c r="C9" s="33"/>
      <c r="D9" s="33"/>
      <c r="E9" s="34"/>
      <c r="F9" s="35" t="s">
        <v>32</v>
      </c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</row>
    <row r="10" spans="1:21" ht="12.75" x14ac:dyDescent="0.2">
      <c r="A10" s="37"/>
      <c r="B10" s="18">
        <v>2016</v>
      </c>
      <c r="C10" s="7">
        <v>2017</v>
      </c>
      <c r="D10" s="7">
        <v>2018</v>
      </c>
      <c r="E10" s="7">
        <v>2019</v>
      </c>
      <c r="F10" s="8" t="s">
        <v>7</v>
      </c>
      <c r="G10" s="8" t="s">
        <v>8</v>
      </c>
      <c r="H10" s="8" t="s">
        <v>49</v>
      </c>
      <c r="I10" s="8" t="s">
        <v>9</v>
      </c>
      <c r="J10" s="8" t="s">
        <v>10</v>
      </c>
      <c r="K10" s="8" t="s">
        <v>11</v>
      </c>
      <c r="L10" s="8" t="s">
        <v>12</v>
      </c>
      <c r="M10" s="8" t="s">
        <v>13</v>
      </c>
      <c r="N10" s="8" t="s">
        <v>48</v>
      </c>
      <c r="O10" s="8" t="s">
        <v>14</v>
      </c>
      <c r="P10" s="8" t="s">
        <v>15</v>
      </c>
      <c r="Q10" s="8" t="s">
        <v>16</v>
      </c>
      <c r="R10" s="8" t="s">
        <v>17</v>
      </c>
      <c r="S10" s="8" t="s">
        <v>18</v>
      </c>
      <c r="T10" s="8" t="s">
        <v>38</v>
      </c>
      <c r="U10" s="8" t="s">
        <v>39</v>
      </c>
    </row>
    <row r="11" spans="1:21" ht="15.75" customHeight="1" x14ac:dyDescent="0.2">
      <c r="A11" s="19"/>
      <c r="B11" s="9"/>
      <c r="C11" s="9"/>
      <c r="D11" s="9"/>
      <c r="E11" s="9"/>
      <c r="F11" s="9"/>
      <c r="G11" s="9"/>
      <c r="H11" s="9"/>
    </row>
    <row r="12" spans="1:21" ht="15.75" customHeight="1" x14ac:dyDescent="0.2">
      <c r="A12" s="29" t="s">
        <v>2</v>
      </c>
      <c r="B12" s="10">
        <f>+I12</f>
        <v>-17294.787591967084</v>
      </c>
      <c r="C12" s="10">
        <f>+M12</f>
        <v>-21081.272100522565</v>
      </c>
      <c r="D12" s="10">
        <f>+Q12</f>
        <v>-24789.049016997971</v>
      </c>
      <c r="E12" s="10">
        <f>+U12</f>
        <v>-27895.112769755724</v>
      </c>
      <c r="F12" s="11">
        <f t="shared" ref="F12" si="0">+F14+F21+F29+F80</f>
        <v>-15082.548104631505</v>
      </c>
      <c r="G12" s="11">
        <f t="shared" ref="G12:I12" si="1">+G14+G21+G29+G80</f>
        <v>-15486.941012769896</v>
      </c>
      <c r="H12" s="11">
        <f t="shared" si="1"/>
        <v>-16222.882224921053</v>
      </c>
      <c r="I12" s="11">
        <f t="shared" si="1"/>
        <v>-17294.787591967084</v>
      </c>
      <c r="J12" s="11">
        <f t="shared" ref="J12" si="2">+J14+J21+J29+J80</f>
        <v>-17827.781782553226</v>
      </c>
      <c r="K12" s="11">
        <f t="shared" ref="K12" si="3">+K14+K21+K29+K80</f>
        <v>-18543.349970112424</v>
      </c>
      <c r="L12" s="11">
        <f t="shared" ref="L12" si="4">+L14+L21+L29+L80</f>
        <v>-19754.557376806246</v>
      </c>
      <c r="M12" s="11">
        <f t="shared" ref="M12" si="5">+M14+M21+M29+M80</f>
        <v>-21081.272100522565</v>
      </c>
      <c r="N12" s="11">
        <f t="shared" ref="N12" si="6">+N14+N21+N29+N80</f>
        <v>-21651.002961172155</v>
      </c>
      <c r="O12" s="11">
        <f t="shared" ref="O12" si="7">+O14+O21+O29+O80</f>
        <v>-22831.4130037867</v>
      </c>
      <c r="P12" s="11">
        <f t="shared" ref="P12" si="8">+P14+P21+P29+P80</f>
        <v>-24210.835369244312</v>
      </c>
      <c r="Q12" s="11">
        <f t="shared" ref="Q12" si="9">+Q14+Q21+Q29+Q80</f>
        <v>-24789.049016997971</v>
      </c>
      <c r="R12" s="11">
        <f t="shared" ref="R12" si="10">+R14+R21+R29+R80</f>
        <v>-25641.705841510218</v>
      </c>
      <c r="S12" s="11">
        <f t="shared" ref="S12" si="11">+S14+S21+S29+S80</f>
        <v>-25702.32898466018</v>
      </c>
      <c r="T12" s="11">
        <f t="shared" ref="T12" si="12">+T14+T21+T29+T80</f>
        <v>-26945.588987528881</v>
      </c>
      <c r="U12" s="11">
        <f t="shared" ref="U12" si="13">+U14+U21+U29+U80</f>
        <v>-27895.112769755724</v>
      </c>
    </row>
    <row r="13" spans="1:21" ht="15.75" customHeight="1" x14ac:dyDescent="0.2">
      <c r="A13" s="20"/>
      <c r="B13" s="10"/>
      <c r="C13" s="10"/>
      <c r="D13" s="10"/>
      <c r="E13" s="10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21" s="12" customFormat="1" ht="15.75" customHeight="1" x14ac:dyDescent="0.2">
      <c r="A14" s="21" t="s">
        <v>43</v>
      </c>
      <c r="B14" s="10">
        <f t="shared" ref="B14:B77" si="14">+I14</f>
        <v>-16660.997791675418</v>
      </c>
      <c r="C14" s="10">
        <f t="shared" ref="C14:C21" si="15">+M14</f>
        <v>-17285.543203934612</v>
      </c>
      <c r="D14" s="10">
        <f t="shared" ref="D14:D21" si="16">+Q14</f>
        <v>-18741.240349170836</v>
      </c>
      <c r="E14" s="10">
        <f t="shared" ref="E14:E21" si="17">+U14</f>
        <v>-19707.393618683862</v>
      </c>
      <c r="F14" s="11">
        <f t="shared" ref="F14" si="18">+F15-F18</f>
        <v>-16106.125854620997</v>
      </c>
      <c r="G14" s="11">
        <f t="shared" ref="G14:I14" si="19">+G15-G18</f>
        <v>-16234.984703598817</v>
      </c>
      <c r="H14" s="11">
        <f t="shared" si="19"/>
        <v>-16360.557683262119</v>
      </c>
      <c r="I14" s="11">
        <f t="shared" si="19"/>
        <v>-16660.997791675418</v>
      </c>
      <c r="J14" s="11">
        <f t="shared" ref="J14" si="20">+J15-J18</f>
        <v>-16844.768947707278</v>
      </c>
      <c r="K14" s="11">
        <f t="shared" ref="K14" si="21">+K15-K18</f>
        <v>-17030.535386149139</v>
      </c>
      <c r="L14" s="11">
        <f t="shared" ref="L14" si="22">+L15-L18</f>
        <v>-17185.270626346879</v>
      </c>
      <c r="M14" s="11">
        <f t="shared" ref="M14" si="23">+M15-M18</f>
        <v>-17285.543203934612</v>
      </c>
      <c r="N14" s="11">
        <f t="shared" ref="N14" si="24">+N15-N18</f>
        <v>-17617.173970691052</v>
      </c>
      <c r="O14" s="11">
        <f t="shared" ref="O14" si="25">+O15-O18</f>
        <v>-17838.725827297487</v>
      </c>
      <c r="P14" s="11">
        <f t="shared" ref="P14" si="26">+P15-P18</f>
        <v>-18135.780259194162</v>
      </c>
      <c r="Q14" s="11">
        <f t="shared" ref="Q14" si="27">+Q15-Q18</f>
        <v>-18741.240349170836</v>
      </c>
      <c r="R14" s="11">
        <f t="shared" ref="R14" si="28">+R15-R18</f>
        <v>-18948.342991930753</v>
      </c>
      <c r="S14" s="11">
        <f t="shared" ref="S14" si="29">+S15-S18</f>
        <v>-19228.939530230677</v>
      </c>
      <c r="T14" s="11">
        <f t="shared" ref="T14" si="30">+T15-T18</f>
        <v>-19357.575012027268</v>
      </c>
      <c r="U14" s="11">
        <f t="shared" ref="U14" si="31">+U15-U18</f>
        <v>-19707.393618683862</v>
      </c>
    </row>
    <row r="15" spans="1:21" ht="15.75" customHeight="1" x14ac:dyDescent="0.2">
      <c r="A15" s="22" t="s">
        <v>3</v>
      </c>
      <c r="B15" s="13">
        <f t="shared" si="14"/>
        <v>0</v>
      </c>
      <c r="C15" s="13">
        <f t="shared" si="15"/>
        <v>0</v>
      </c>
      <c r="D15" s="13">
        <f t="shared" si="16"/>
        <v>0</v>
      </c>
      <c r="E15" s="13">
        <f t="shared" si="17"/>
        <v>0</v>
      </c>
      <c r="F15" s="13">
        <f t="shared" ref="F15" si="32">+F16+F17</f>
        <v>0</v>
      </c>
      <c r="G15" s="13">
        <f t="shared" ref="G15:I15" si="33">+G16+G17</f>
        <v>0</v>
      </c>
      <c r="H15" s="13">
        <f t="shared" si="33"/>
        <v>0</v>
      </c>
      <c r="I15" s="13">
        <f t="shared" si="33"/>
        <v>0</v>
      </c>
      <c r="J15" s="13">
        <f t="shared" ref="J15" si="34">+J16+J17</f>
        <v>0</v>
      </c>
      <c r="K15" s="13">
        <f t="shared" ref="K15" si="35">+K16+K17</f>
        <v>0</v>
      </c>
      <c r="L15" s="13">
        <f t="shared" ref="L15" si="36">+L16+L17</f>
        <v>0</v>
      </c>
      <c r="M15" s="13">
        <f t="shared" ref="M15" si="37">+M16+M17</f>
        <v>0</v>
      </c>
      <c r="N15" s="13">
        <f t="shared" ref="N15" si="38">+N16+N17</f>
        <v>0</v>
      </c>
      <c r="O15" s="13">
        <f t="shared" ref="O15" si="39">+O16+O17</f>
        <v>0</v>
      </c>
      <c r="P15" s="13">
        <f t="shared" ref="P15" si="40">+P16+P17</f>
        <v>0</v>
      </c>
      <c r="Q15" s="13">
        <f t="shared" ref="Q15" si="41">+Q16+Q17</f>
        <v>0</v>
      </c>
      <c r="R15" s="13">
        <f t="shared" ref="R15" si="42">+R16+R17</f>
        <v>0</v>
      </c>
      <c r="S15" s="13">
        <f t="shared" ref="S15" si="43">+S16+S17</f>
        <v>0</v>
      </c>
      <c r="T15" s="13">
        <f t="shared" ref="T15" si="44">+T16+T17</f>
        <v>0</v>
      </c>
      <c r="U15" s="13">
        <f t="shared" ref="U15" si="45">+U16+U17</f>
        <v>0</v>
      </c>
    </row>
    <row r="16" spans="1:21" ht="15.75" customHeight="1" x14ac:dyDescent="0.2">
      <c r="A16" s="23" t="s">
        <v>34</v>
      </c>
      <c r="B16" s="13">
        <f t="shared" si="14"/>
        <v>0</v>
      </c>
      <c r="C16" s="13">
        <f t="shared" si="15"/>
        <v>0</v>
      </c>
      <c r="D16" s="13">
        <f t="shared" si="16"/>
        <v>0</v>
      </c>
      <c r="E16" s="13">
        <f t="shared" si="17"/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</row>
    <row r="17" spans="1:21" ht="15.75" customHeight="1" x14ac:dyDescent="0.2">
      <c r="A17" s="23" t="s">
        <v>5</v>
      </c>
      <c r="B17" s="13">
        <f t="shared" si="14"/>
        <v>0</v>
      </c>
      <c r="C17" s="13">
        <f t="shared" si="15"/>
        <v>0</v>
      </c>
      <c r="D17" s="13">
        <f t="shared" si="16"/>
        <v>0</v>
      </c>
      <c r="E17" s="13">
        <f t="shared" si="17"/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</row>
    <row r="18" spans="1:21" ht="15.75" customHeight="1" x14ac:dyDescent="0.2">
      <c r="A18" s="24" t="s">
        <v>4</v>
      </c>
      <c r="B18" s="10">
        <f t="shared" si="14"/>
        <v>16660.997791675418</v>
      </c>
      <c r="C18" s="10">
        <f t="shared" si="15"/>
        <v>17285.543203934612</v>
      </c>
      <c r="D18" s="10">
        <f t="shared" si="16"/>
        <v>18741.240349170836</v>
      </c>
      <c r="E18" s="10">
        <f t="shared" si="17"/>
        <v>19707.393618683862</v>
      </c>
      <c r="F18" s="11">
        <f t="shared" ref="F18" si="46">+F19+F20</f>
        <v>16106.125854620997</v>
      </c>
      <c r="G18" s="11">
        <f t="shared" ref="G18:I18" si="47">+G19+G20</f>
        <v>16234.984703598817</v>
      </c>
      <c r="H18" s="11">
        <f t="shared" si="47"/>
        <v>16360.557683262119</v>
      </c>
      <c r="I18" s="11">
        <f t="shared" si="47"/>
        <v>16660.997791675418</v>
      </c>
      <c r="J18" s="11">
        <f t="shared" ref="J18" si="48">+J19+J20</f>
        <v>16844.768947707278</v>
      </c>
      <c r="K18" s="11">
        <f t="shared" ref="K18" si="49">+K19+K20</f>
        <v>17030.535386149139</v>
      </c>
      <c r="L18" s="11">
        <f t="shared" ref="L18" si="50">+L19+L20</f>
        <v>17185.270626346879</v>
      </c>
      <c r="M18" s="11">
        <f t="shared" ref="M18" si="51">+M19+M20</f>
        <v>17285.543203934612</v>
      </c>
      <c r="N18" s="11">
        <f t="shared" ref="N18" si="52">+N19+N20</f>
        <v>17617.173970691052</v>
      </c>
      <c r="O18" s="11">
        <f t="shared" ref="O18" si="53">+O19+O20</f>
        <v>17838.725827297487</v>
      </c>
      <c r="P18" s="11">
        <f t="shared" ref="P18" si="54">+P19+P20</f>
        <v>18135.780259194162</v>
      </c>
      <c r="Q18" s="11">
        <f t="shared" ref="Q18" si="55">+Q19+Q20</f>
        <v>18741.240349170836</v>
      </c>
      <c r="R18" s="11">
        <f t="shared" ref="R18" si="56">+R19+R20</f>
        <v>18948.342991930753</v>
      </c>
      <c r="S18" s="11">
        <f t="shared" ref="S18" si="57">+S19+S20</f>
        <v>19228.939530230677</v>
      </c>
      <c r="T18" s="11">
        <f t="shared" ref="T18" si="58">+T19+T20</f>
        <v>19357.575012027268</v>
      </c>
      <c r="U18" s="11">
        <f t="shared" ref="U18" si="59">+U19+U20</f>
        <v>19707.393618683862</v>
      </c>
    </row>
    <row r="19" spans="1:21" ht="15.75" customHeight="1" x14ac:dyDescent="0.2">
      <c r="A19" s="23" t="s">
        <v>34</v>
      </c>
      <c r="B19" s="10">
        <f t="shared" si="14"/>
        <v>11226.429279271748</v>
      </c>
      <c r="C19" s="10">
        <f t="shared" si="15"/>
        <v>11907.997691530945</v>
      </c>
      <c r="D19" s="10">
        <f t="shared" si="16"/>
        <v>12610.016071757167</v>
      </c>
      <c r="E19" s="10">
        <f t="shared" si="17"/>
        <v>13210.243341270194</v>
      </c>
      <c r="F19" s="11">
        <v>10753.312342217328</v>
      </c>
      <c r="G19" s="11">
        <v>10894.542191195149</v>
      </c>
      <c r="H19" s="11">
        <v>11074.481170858449</v>
      </c>
      <c r="I19" s="11">
        <v>11226.429279271748</v>
      </c>
      <c r="J19" s="11">
        <v>11467.000435303609</v>
      </c>
      <c r="K19" s="11">
        <v>11624.219873745471</v>
      </c>
      <c r="L19" s="11">
        <v>11781.701113943209</v>
      </c>
      <c r="M19" s="11">
        <v>11907.997691530945</v>
      </c>
      <c r="N19" s="11">
        <v>12177.438458287383</v>
      </c>
      <c r="O19" s="11">
        <v>12302.870314893818</v>
      </c>
      <c r="P19" s="11">
        <v>12459.342746790493</v>
      </c>
      <c r="Q19" s="11">
        <v>12610.016071757167</v>
      </c>
      <c r="R19" s="11">
        <v>12750.132714517087</v>
      </c>
      <c r="S19" s="11">
        <v>12920.216252817008</v>
      </c>
      <c r="T19" s="11">
        <v>13003.665734613602</v>
      </c>
      <c r="U19" s="11">
        <v>13210.243341270194</v>
      </c>
    </row>
    <row r="20" spans="1:21" s="14" customFormat="1" ht="15.75" customHeight="1" x14ac:dyDescent="0.2">
      <c r="A20" s="23" t="s">
        <v>5</v>
      </c>
      <c r="B20" s="10">
        <f t="shared" si="14"/>
        <v>5434.568512403669</v>
      </c>
      <c r="C20" s="10">
        <f t="shared" si="15"/>
        <v>5377.545512403668</v>
      </c>
      <c r="D20" s="10">
        <f t="shared" si="16"/>
        <v>6131.2242774136676</v>
      </c>
      <c r="E20" s="10">
        <f t="shared" si="17"/>
        <v>6497.150277413667</v>
      </c>
      <c r="F20" s="11">
        <v>5352.8135124036689</v>
      </c>
      <c r="G20" s="11">
        <v>5340.4425124036688</v>
      </c>
      <c r="H20" s="11">
        <v>5286.0765124036689</v>
      </c>
      <c r="I20" s="11">
        <v>5434.568512403669</v>
      </c>
      <c r="J20" s="11">
        <v>5377.7685124036689</v>
      </c>
      <c r="K20" s="11">
        <v>5406.3155124036684</v>
      </c>
      <c r="L20" s="11">
        <v>5403.5695124036683</v>
      </c>
      <c r="M20" s="11">
        <v>5377.545512403668</v>
      </c>
      <c r="N20" s="11">
        <v>5439.7355124036676</v>
      </c>
      <c r="O20" s="11">
        <v>5535.8555124036675</v>
      </c>
      <c r="P20" s="11">
        <v>5676.4375124036678</v>
      </c>
      <c r="Q20" s="11">
        <v>6131.2242774136676</v>
      </c>
      <c r="R20" s="11">
        <v>6198.2102774136674</v>
      </c>
      <c r="S20" s="11">
        <v>6308.7232774136673</v>
      </c>
      <c r="T20" s="11">
        <v>6353.909277413667</v>
      </c>
      <c r="U20" s="11">
        <v>6497.150277413667</v>
      </c>
    </row>
    <row r="21" spans="1:21" ht="15.75" customHeight="1" x14ac:dyDescent="0.2">
      <c r="A21" s="21" t="s">
        <v>44</v>
      </c>
      <c r="B21" s="10">
        <f t="shared" si="14"/>
        <v>-2980.0280650339737</v>
      </c>
      <c r="C21" s="10">
        <f t="shared" si="15"/>
        <v>-9479.7952442939732</v>
      </c>
      <c r="D21" s="10">
        <f t="shared" si="16"/>
        <v>-12108.762908573975</v>
      </c>
      <c r="E21" s="10">
        <f t="shared" si="17"/>
        <v>-14318.674515623972</v>
      </c>
      <c r="F21" s="11">
        <f t="shared" ref="F21" si="60">+F23-F26</f>
        <v>-498.65658378397393</v>
      </c>
      <c r="G21" s="11">
        <f t="shared" ref="G21:I21" si="61">+G23-G26</f>
        <v>-519.42094794397508</v>
      </c>
      <c r="H21" s="11">
        <f t="shared" si="61"/>
        <v>-2190.5212693639742</v>
      </c>
      <c r="I21" s="11">
        <f t="shared" si="61"/>
        <v>-2980.0280650339737</v>
      </c>
      <c r="J21" s="11">
        <f t="shared" ref="J21" si="62">+J23-J26</f>
        <v>-4015.7310106739751</v>
      </c>
      <c r="K21" s="11">
        <f t="shared" ref="K21" si="63">+K23-K26</f>
        <v>-6388.8828436439744</v>
      </c>
      <c r="L21" s="11">
        <f t="shared" ref="L21" si="64">+L23-L26</f>
        <v>-6553.6052052839741</v>
      </c>
      <c r="M21" s="11">
        <f t="shared" ref="M21" si="65">+M23-M26</f>
        <v>-9479.7952442939732</v>
      </c>
      <c r="N21" s="11">
        <f t="shared" ref="N21" si="66">+N23-N26</f>
        <v>-12306.020661863975</v>
      </c>
      <c r="O21" s="11">
        <f t="shared" ref="O21" si="67">+O23-O26</f>
        <v>-12231.505851513975</v>
      </c>
      <c r="P21" s="11">
        <f t="shared" ref="P21" si="68">+P23-P26</f>
        <v>-12186.287617743972</v>
      </c>
      <c r="Q21" s="11">
        <f t="shared" ref="Q21" si="69">+Q23-Q26</f>
        <v>-12108.762908573975</v>
      </c>
      <c r="R21" s="11">
        <f t="shared" ref="R21" si="70">+R23-R26</f>
        <v>-12870.817542163975</v>
      </c>
      <c r="S21" s="11">
        <f t="shared" ref="S21" si="71">+S23-S26</f>
        <v>-12549.67437917397</v>
      </c>
      <c r="T21" s="11">
        <f t="shared" ref="T21" si="72">+T23-T26</f>
        <v>-14535.824944103973</v>
      </c>
      <c r="U21" s="11">
        <f t="shared" ref="U21" si="73">+U23-U26</f>
        <v>-14318.674515623972</v>
      </c>
    </row>
    <row r="22" spans="1:21" ht="15.75" customHeight="1" x14ac:dyDescent="0.2">
      <c r="A22" s="25"/>
      <c r="B22" s="10"/>
      <c r="C22" s="10"/>
      <c r="D22" s="10"/>
      <c r="E22" s="10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</row>
    <row r="23" spans="1:21" ht="15.75" customHeight="1" x14ac:dyDescent="0.2">
      <c r="A23" s="22" t="s">
        <v>3</v>
      </c>
      <c r="B23" s="10">
        <f t="shared" si="14"/>
        <v>3881.5605371299998</v>
      </c>
      <c r="C23" s="10">
        <f t="shared" ref="C23:C54" si="74">+M23</f>
        <v>3868.1120167600002</v>
      </c>
      <c r="D23" s="10">
        <f t="shared" ref="D23:D54" si="75">+Q23</f>
        <v>3971.9258749099995</v>
      </c>
      <c r="E23" s="10">
        <f t="shared" ref="E23:E54" si="76">+U23</f>
        <v>4541.4473576100008</v>
      </c>
      <c r="F23" s="11">
        <f t="shared" ref="F23" si="77">+F24+F25</f>
        <v>3606.9434874000003</v>
      </c>
      <c r="G23" s="11">
        <f t="shared" ref="G23:I23" si="78">+G24+G25</f>
        <v>3583.2951572399998</v>
      </c>
      <c r="H23" s="11">
        <f t="shared" si="78"/>
        <v>3914.9089965499998</v>
      </c>
      <c r="I23" s="11">
        <f t="shared" si="78"/>
        <v>3881.5605371299998</v>
      </c>
      <c r="J23" s="11">
        <f t="shared" ref="J23" si="79">+J24+J25</f>
        <v>4204.9960909000001</v>
      </c>
      <c r="K23" s="11">
        <f t="shared" ref="K23" si="80">+K24+K25</f>
        <v>4152.3230951799997</v>
      </c>
      <c r="L23" s="11">
        <f t="shared" ref="L23" si="81">+L24+L25</f>
        <v>3992.2886482599997</v>
      </c>
      <c r="M23" s="11">
        <f t="shared" ref="M23" si="82">+M24+M25</f>
        <v>3868.1120167600002</v>
      </c>
      <c r="N23" s="11">
        <f t="shared" ref="N23" si="83">+N24+N25</f>
        <v>4016.6801374400002</v>
      </c>
      <c r="O23" s="11">
        <f t="shared" ref="O23" si="84">+O24+O25</f>
        <v>4020.7383416700004</v>
      </c>
      <c r="P23" s="11">
        <f t="shared" ref="P23" si="85">+P24+P25</f>
        <v>3992.2464599000004</v>
      </c>
      <c r="Q23" s="11">
        <f t="shared" ref="Q23" si="86">+Q24+Q25</f>
        <v>3971.9258749099995</v>
      </c>
      <c r="R23" s="11">
        <f t="shared" ref="R23" si="87">+R24+R25</f>
        <v>4153.3218478199997</v>
      </c>
      <c r="S23" s="11">
        <f t="shared" ref="S23" si="88">+S24+S25</f>
        <v>4328.8674065600007</v>
      </c>
      <c r="T23" s="11">
        <f t="shared" ref="T23" si="89">+T24+T25</f>
        <v>4258.3969953800006</v>
      </c>
      <c r="U23" s="11">
        <f t="shared" ref="U23" si="90">+U24+U25</f>
        <v>4541.4473576100008</v>
      </c>
    </row>
    <row r="24" spans="1:21" ht="15.75" customHeight="1" x14ac:dyDescent="0.2">
      <c r="A24" s="26" t="s">
        <v>19</v>
      </c>
      <c r="B24" s="10">
        <f t="shared" si="14"/>
        <v>1129.64149989</v>
      </c>
      <c r="C24" s="10">
        <f t="shared" si="74"/>
        <v>1301.4598697399999</v>
      </c>
      <c r="D24" s="10">
        <f t="shared" si="75"/>
        <v>1386.3067106399999</v>
      </c>
      <c r="E24" s="10">
        <f t="shared" si="76"/>
        <v>1584.66522592</v>
      </c>
      <c r="F24" s="11">
        <v>1020.9365723000001</v>
      </c>
      <c r="G24" s="11">
        <v>1032.3205541699999</v>
      </c>
      <c r="H24" s="11">
        <v>1079.4474855599999</v>
      </c>
      <c r="I24" s="11">
        <v>1129.64149989</v>
      </c>
      <c r="J24" s="11">
        <v>1208.7668193300001</v>
      </c>
      <c r="K24" s="11">
        <v>1252.7028378300001</v>
      </c>
      <c r="L24" s="11">
        <v>1296.2111278</v>
      </c>
      <c r="M24" s="11">
        <v>1301.4598697399999</v>
      </c>
      <c r="N24" s="11">
        <v>1362.1326441399999</v>
      </c>
      <c r="O24" s="11">
        <v>1382.8377635100001</v>
      </c>
      <c r="P24" s="11">
        <v>1400.5779413299999</v>
      </c>
      <c r="Q24" s="11">
        <v>1386.3067106399999</v>
      </c>
      <c r="R24" s="11">
        <v>1524.28382816</v>
      </c>
      <c r="S24" s="11">
        <v>1566.6847840500002</v>
      </c>
      <c r="T24" s="11">
        <v>1538.6444711999998</v>
      </c>
      <c r="U24" s="11">
        <v>1584.66522592</v>
      </c>
    </row>
    <row r="25" spans="1:21" ht="15.75" customHeight="1" x14ac:dyDescent="0.2">
      <c r="A25" s="26" t="s">
        <v>20</v>
      </c>
      <c r="B25" s="10">
        <f t="shared" si="14"/>
        <v>2751.9190372399999</v>
      </c>
      <c r="C25" s="10">
        <f t="shared" si="74"/>
        <v>2566.65214702</v>
      </c>
      <c r="D25" s="10">
        <f t="shared" si="75"/>
        <v>2585.6191642699996</v>
      </c>
      <c r="E25" s="10">
        <f t="shared" si="76"/>
        <v>2956.7821316900004</v>
      </c>
      <c r="F25" s="13">
        <v>2586.0069151000002</v>
      </c>
      <c r="G25" s="13">
        <v>2550.9746030699998</v>
      </c>
      <c r="H25" s="13">
        <v>2835.4615109900001</v>
      </c>
      <c r="I25" s="13">
        <v>2751.9190372399999</v>
      </c>
      <c r="J25" s="13">
        <v>2996.22927157</v>
      </c>
      <c r="K25" s="13">
        <v>2899.62025735</v>
      </c>
      <c r="L25" s="13">
        <v>2696.07752046</v>
      </c>
      <c r="M25" s="13">
        <v>2566.65214702</v>
      </c>
      <c r="N25" s="13">
        <v>2654.5474933</v>
      </c>
      <c r="O25" s="13">
        <v>2637.9005781600004</v>
      </c>
      <c r="P25" s="13">
        <v>2591.6685185700003</v>
      </c>
      <c r="Q25" s="13">
        <v>2585.6191642699996</v>
      </c>
      <c r="R25" s="13">
        <v>2629.0380196599999</v>
      </c>
      <c r="S25" s="13">
        <v>2762.1826225100003</v>
      </c>
      <c r="T25" s="13">
        <v>2719.7525241800004</v>
      </c>
      <c r="U25" s="13">
        <v>2956.7821316900004</v>
      </c>
    </row>
    <row r="26" spans="1:21" ht="15.75" customHeight="1" x14ac:dyDescent="0.2">
      <c r="A26" s="24" t="s">
        <v>4</v>
      </c>
      <c r="B26" s="10">
        <f t="shared" si="14"/>
        <v>6861.5886021639735</v>
      </c>
      <c r="C26" s="10">
        <f t="shared" si="74"/>
        <v>13347.907261053973</v>
      </c>
      <c r="D26" s="10">
        <f t="shared" si="75"/>
        <v>16080.688783483974</v>
      </c>
      <c r="E26" s="10">
        <f t="shared" si="76"/>
        <v>18860.121873233973</v>
      </c>
      <c r="F26" s="11">
        <f t="shared" ref="F26" si="91">+F27+F28</f>
        <v>4105.6000711839743</v>
      </c>
      <c r="G26" s="11">
        <f t="shared" ref="G26:I26" si="92">+G27+G28</f>
        <v>4102.7161051839748</v>
      </c>
      <c r="H26" s="11">
        <f t="shared" si="92"/>
        <v>6105.4302659139739</v>
      </c>
      <c r="I26" s="11">
        <f t="shared" si="92"/>
        <v>6861.5886021639735</v>
      </c>
      <c r="J26" s="11">
        <f t="shared" ref="J26" si="93">+J27+J28</f>
        <v>8220.7271015739752</v>
      </c>
      <c r="K26" s="11">
        <f t="shared" ref="K26" si="94">+K27+K28</f>
        <v>10541.205938823974</v>
      </c>
      <c r="L26" s="11">
        <f t="shared" ref="L26" si="95">+L27+L28</f>
        <v>10545.893853543974</v>
      </c>
      <c r="M26" s="11">
        <f t="shared" ref="M26" si="96">+M27+M28</f>
        <v>13347.907261053973</v>
      </c>
      <c r="N26" s="11">
        <f t="shared" ref="N26" si="97">+N27+N28</f>
        <v>16322.700799303975</v>
      </c>
      <c r="O26" s="11">
        <f t="shared" ref="O26" si="98">+O27+O28</f>
        <v>16252.244193183975</v>
      </c>
      <c r="P26" s="11">
        <f t="shared" ref="P26" si="99">+P27+P28</f>
        <v>16178.534077643973</v>
      </c>
      <c r="Q26" s="11">
        <f t="shared" ref="Q26" si="100">+Q27+Q28</f>
        <v>16080.688783483974</v>
      </c>
      <c r="R26" s="11">
        <f t="shared" ref="R26" si="101">+R27+R28</f>
        <v>17024.139389983975</v>
      </c>
      <c r="S26" s="11">
        <f t="shared" ref="S26" si="102">+S27+S28</f>
        <v>16878.541785733971</v>
      </c>
      <c r="T26" s="11">
        <f t="shared" ref="T26" si="103">+T27+T28</f>
        <v>18794.221939483974</v>
      </c>
      <c r="U26" s="11">
        <f t="shared" ref="U26" si="104">+U27+U28</f>
        <v>18860.121873233973</v>
      </c>
    </row>
    <row r="27" spans="1:21" ht="15.75" customHeight="1" x14ac:dyDescent="0.2">
      <c r="A27" s="26" t="s">
        <v>19</v>
      </c>
      <c r="B27" s="10">
        <f t="shared" si="14"/>
        <v>90.679602163974181</v>
      </c>
      <c r="C27" s="10">
        <f t="shared" si="74"/>
        <v>94.758261053974167</v>
      </c>
      <c r="D27" s="10">
        <f t="shared" si="75"/>
        <v>100.69878348397418</v>
      </c>
      <c r="E27" s="10">
        <f t="shared" si="76"/>
        <v>102.21487323397417</v>
      </c>
      <c r="F27" s="11">
        <v>87.824071183974183</v>
      </c>
      <c r="G27" s="11">
        <v>88.158105183974186</v>
      </c>
      <c r="H27" s="11">
        <v>89.401265913974186</v>
      </c>
      <c r="I27" s="11">
        <v>90.679602163974181</v>
      </c>
      <c r="J27" s="11">
        <v>91.006101573974178</v>
      </c>
      <c r="K27" s="11">
        <v>93.608938823974171</v>
      </c>
      <c r="L27" s="11">
        <v>94.314853543974166</v>
      </c>
      <c r="M27" s="11">
        <v>94.758261053974167</v>
      </c>
      <c r="N27" s="11">
        <v>95.58279930397417</v>
      </c>
      <c r="O27" s="11">
        <v>97.253193183974176</v>
      </c>
      <c r="P27" s="11">
        <v>97.297077643974177</v>
      </c>
      <c r="Q27" s="11">
        <v>100.69878348397418</v>
      </c>
      <c r="R27" s="11">
        <v>101.06938998397418</v>
      </c>
      <c r="S27" s="11">
        <v>101.39678573397417</v>
      </c>
      <c r="T27" s="11">
        <v>102.18993948397417</v>
      </c>
      <c r="U27" s="11">
        <v>102.21487323397417</v>
      </c>
    </row>
    <row r="28" spans="1:21" ht="15.75" customHeight="1" x14ac:dyDescent="0.2">
      <c r="A28" s="26" t="s">
        <v>20</v>
      </c>
      <c r="B28" s="10">
        <f t="shared" si="14"/>
        <v>6770.9089999999997</v>
      </c>
      <c r="C28" s="10">
        <f t="shared" si="74"/>
        <v>13253.148999999999</v>
      </c>
      <c r="D28" s="10">
        <f t="shared" si="75"/>
        <v>15979.99</v>
      </c>
      <c r="E28" s="10">
        <f t="shared" si="76"/>
        <v>18757.906999999999</v>
      </c>
      <c r="F28" s="11">
        <v>4017.7760000000003</v>
      </c>
      <c r="G28" s="11">
        <v>4014.5580000000004</v>
      </c>
      <c r="H28" s="11">
        <v>6016.0289999999995</v>
      </c>
      <c r="I28" s="11">
        <v>6770.9089999999997</v>
      </c>
      <c r="J28" s="11">
        <v>8129.7210000000005</v>
      </c>
      <c r="K28" s="11">
        <v>10447.597</v>
      </c>
      <c r="L28" s="11">
        <v>10451.579</v>
      </c>
      <c r="M28" s="11">
        <v>13253.148999999999</v>
      </c>
      <c r="N28" s="11">
        <v>16227.118</v>
      </c>
      <c r="O28" s="11">
        <v>16154.991</v>
      </c>
      <c r="P28" s="11">
        <v>16081.236999999999</v>
      </c>
      <c r="Q28" s="11">
        <v>15979.99</v>
      </c>
      <c r="R28" s="11">
        <v>16923.07</v>
      </c>
      <c r="S28" s="11">
        <v>16777.144999999997</v>
      </c>
      <c r="T28" s="11">
        <v>18692.031999999999</v>
      </c>
      <c r="U28" s="11">
        <v>18757.906999999999</v>
      </c>
    </row>
    <row r="29" spans="1:21" ht="15.75" customHeight="1" x14ac:dyDescent="0.2">
      <c r="A29" s="21" t="s">
        <v>45</v>
      </c>
      <c r="B29" s="10">
        <f t="shared" si="14"/>
        <v>-1871.8151496467908</v>
      </c>
      <c r="C29" s="10">
        <f t="shared" si="74"/>
        <v>3677.2553799060188</v>
      </c>
      <c r="D29" s="10">
        <f t="shared" si="75"/>
        <v>3901.2193531283192</v>
      </c>
      <c r="E29" s="10">
        <f t="shared" si="76"/>
        <v>3196.4980889521103</v>
      </c>
      <c r="F29" s="11">
        <f t="shared" ref="F29" si="105">+F30-F54</f>
        <v>-1012.2847530049148</v>
      </c>
      <c r="G29" s="11">
        <f t="shared" ref="G29:I29" si="106">+G30-G54</f>
        <v>-2118.4944661121845</v>
      </c>
      <c r="H29" s="11">
        <f t="shared" si="106"/>
        <v>-2113.7321624949618</v>
      </c>
      <c r="I29" s="11">
        <f t="shared" si="106"/>
        <v>-1871.8151496467908</v>
      </c>
      <c r="J29" s="11">
        <f t="shared" ref="J29" si="107">+J30-J54</f>
        <v>-744.41517114267481</v>
      </c>
      <c r="K29" s="11">
        <f t="shared" ref="K29" si="108">+K30-K54</f>
        <v>438.60792538068927</v>
      </c>
      <c r="L29" s="11">
        <f t="shared" ref="L29" si="109">+L30-L54</f>
        <v>1675.0521478246083</v>
      </c>
      <c r="M29" s="11">
        <f t="shared" ref="M29" si="110">+M30-M54</f>
        <v>3677.2553799060188</v>
      </c>
      <c r="N29" s="11">
        <f t="shared" ref="N29" si="111">+N30-N54</f>
        <v>3831.75655658287</v>
      </c>
      <c r="O29" s="11">
        <f t="shared" ref="O29" si="112">+O30-O54</f>
        <v>4512.5115299247627</v>
      </c>
      <c r="P29" s="11">
        <f t="shared" ref="P29" si="113">+P30-P54</f>
        <v>3888.9195946938198</v>
      </c>
      <c r="Q29" s="11">
        <f t="shared" ref="Q29" si="114">+Q30-Q54</f>
        <v>3901.2193531283192</v>
      </c>
      <c r="R29" s="11">
        <f t="shared" ref="R29" si="115">+R30-R54</f>
        <v>2756.8473245845089</v>
      </c>
      <c r="S29" s="11">
        <f t="shared" ref="S29" si="116">+S30-S54</f>
        <v>2341.3715295444636</v>
      </c>
      <c r="T29" s="11">
        <f t="shared" ref="T29" si="117">+T30-T54</f>
        <v>2462.9388224023569</v>
      </c>
      <c r="U29" s="11">
        <f t="shared" ref="U29" si="118">+U30-U54</f>
        <v>3196.4980889521103</v>
      </c>
    </row>
    <row r="30" spans="1:21" ht="15.75" customHeight="1" x14ac:dyDescent="0.2">
      <c r="A30" s="22" t="s">
        <v>3</v>
      </c>
      <c r="B30" s="10">
        <f t="shared" si="14"/>
        <v>34724.252874919024</v>
      </c>
      <c r="C30" s="10">
        <f t="shared" si="74"/>
        <v>38807.668744999173</v>
      </c>
      <c r="D30" s="10">
        <f t="shared" si="75"/>
        <v>40073.870100738561</v>
      </c>
      <c r="E30" s="10">
        <f t="shared" si="76"/>
        <v>42505.127601178283</v>
      </c>
      <c r="F30" s="11">
        <f t="shared" ref="F30" si="119">+F31+F36+F41+F46+F49</f>
        <v>31977.643158463779</v>
      </c>
      <c r="G30" s="11">
        <f t="shared" ref="G30:I30" si="120">+G31+G36+G41+G46+G49</f>
        <v>32975.036522909737</v>
      </c>
      <c r="H30" s="11">
        <f t="shared" si="120"/>
        <v>33253.117955599126</v>
      </c>
      <c r="I30" s="11">
        <f t="shared" si="120"/>
        <v>34724.252874919024</v>
      </c>
      <c r="J30" s="11">
        <f t="shared" ref="J30" si="121">+J31+J36+J41+J46+J49</f>
        <v>34766.439051198853</v>
      </c>
      <c r="K30" s="11">
        <f t="shared" ref="K30" si="122">+K31+K36+K41+K46+K49</f>
        <v>35934.561158172524</v>
      </c>
      <c r="L30" s="11">
        <f t="shared" ref="L30" si="123">+L31+L36+L41+L46+L49</f>
        <v>36431.872451779869</v>
      </c>
      <c r="M30" s="11">
        <f t="shared" ref="M30" si="124">+M31+M36+M41+M46+M49</f>
        <v>38807.668744999173</v>
      </c>
      <c r="N30" s="11">
        <f t="shared" ref="N30" si="125">+N31+N36+N41+N46+N49</f>
        <v>38878.827730292491</v>
      </c>
      <c r="O30" s="11">
        <f t="shared" ref="O30" si="126">+O31+O36+O41+O46+O49</f>
        <v>38614.024523879285</v>
      </c>
      <c r="P30" s="11">
        <f t="shared" ref="P30" si="127">+P31+P36+P41+P46+P49</f>
        <v>38805.564117426642</v>
      </c>
      <c r="Q30" s="11">
        <f t="shared" ref="Q30" si="128">+Q31+Q36+Q41+Q46+Q49</f>
        <v>40073.870100738561</v>
      </c>
      <c r="R30" s="11">
        <f t="shared" ref="R30" si="129">+R31+R36+R41+R46+R49</f>
        <v>39908.801265413182</v>
      </c>
      <c r="S30" s="11">
        <f t="shared" ref="S30" si="130">+S31+S36+S41+S46+S49</f>
        <v>40847.621349583133</v>
      </c>
      <c r="T30" s="11">
        <f t="shared" ref="T30" si="131">+T31+T36+T41+T46+T49</f>
        <v>40818.859740441032</v>
      </c>
      <c r="U30" s="11">
        <f t="shared" ref="U30" si="132">+U31+U36+U41+U46+U49</f>
        <v>42505.127601178283</v>
      </c>
    </row>
    <row r="31" spans="1:21" ht="15.75" customHeight="1" x14ac:dyDescent="0.2">
      <c r="A31" s="25" t="s">
        <v>36</v>
      </c>
      <c r="B31" s="13">
        <f t="shared" si="14"/>
        <v>388.41993100000002</v>
      </c>
      <c r="C31" s="13">
        <f t="shared" si="74"/>
        <v>652.89037199999996</v>
      </c>
      <c r="D31" s="13">
        <f t="shared" si="75"/>
        <v>615.20106299999998</v>
      </c>
      <c r="E31" s="13">
        <f t="shared" si="76"/>
        <v>622.53694800000005</v>
      </c>
      <c r="F31" s="13">
        <f t="shared" ref="F31" si="133">+F32+F33+F34+F35</f>
        <v>386.02270199999998</v>
      </c>
      <c r="G31" s="11">
        <f t="shared" ref="G31:I31" si="134">+G32+G33+G34+G35</f>
        <v>388.41993100000002</v>
      </c>
      <c r="H31" s="13">
        <f t="shared" si="134"/>
        <v>388.41993100000002</v>
      </c>
      <c r="I31" s="13">
        <f t="shared" si="134"/>
        <v>388.41993100000002</v>
      </c>
      <c r="J31" s="13">
        <f t="shared" ref="J31" si="135">+J32+J33+J34+J35</f>
        <v>388.41993100000002</v>
      </c>
      <c r="K31" s="13">
        <f t="shared" ref="K31" si="136">+K32+K33+K34+K35</f>
        <v>653.10381700000005</v>
      </c>
      <c r="L31" s="13">
        <f t="shared" ref="L31" si="137">+L32+L33+L34+L35</f>
        <v>652.89037199999996</v>
      </c>
      <c r="M31" s="13">
        <f t="shared" ref="M31" si="138">+M32+M33+M34+M35</f>
        <v>652.89037199999996</v>
      </c>
      <c r="N31" s="13">
        <f t="shared" ref="N31" si="139">+N32+N33+N34+N35</f>
        <v>652.89037199999996</v>
      </c>
      <c r="O31" s="13">
        <f t="shared" ref="O31" si="140">+O32+O33+O34+O35</f>
        <v>656.08740899999998</v>
      </c>
      <c r="P31" s="13">
        <f t="shared" ref="P31" si="141">+P32+P33+P34+P35</f>
        <v>615.20106299999998</v>
      </c>
      <c r="Q31" s="13">
        <f t="shared" ref="Q31" si="142">+Q32+Q33+Q34+Q35</f>
        <v>615.20106299999998</v>
      </c>
      <c r="R31" s="13">
        <f t="shared" ref="R31" si="143">+R32+R33+R34+R35</f>
        <v>615.20106299999998</v>
      </c>
      <c r="S31" s="13">
        <f t="shared" ref="S31" si="144">+S32+S33+S34+S35</f>
        <v>619.14691500000004</v>
      </c>
      <c r="T31" s="13">
        <f t="shared" ref="T31" si="145">+T32+T33+T34+T35</f>
        <v>622.53694800000005</v>
      </c>
      <c r="U31" s="13">
        <f t="shared" ref="U31" si="146">+U32+U33+U34+U35</f>
        <v>622.53694800000005</v>
      </c>
    </row>
    <row r="32" spans="1:21" ht="15.75" customHeight="1" x14ac:dyDescent="0.2">
      <c r="A32" s="26" t="s">
        <v>0</v>
      </c>
      <c r="B32" s="13">
        <f t="shared" si="14"/>
        <v>388.41993100000002</v>
      </c>
      <c r="C32" s="13">
        <f t="shared" si="74"/>
        <v>652.89037199999996</v>
      </c>
      <c r="D32" s="13">
        <f t="shared" si="75"/>
        <v>615.20106299999998</v>
      </c>
      <c r="E32" s="13">
        <f t="shared" si="76"/>
        <v>622.53694800000005</v>
      </c>
      <c r="F32" s="13">
        <v>386.02270199999998</v>
      </c>
      <c r="G32" s="11">
        <v>388.41993100000002</v>
      </c>
      <c r="H32" s="13">
        <v>388.41993100000002</v>
      </c>
      <c r="I32" s="13">
        <v>388.41993100000002</v>
      </c>
      <c r="J32" s="13">
        <v>388.41993100000002</v>
      </c>
      <c r="K32" s="13">
        <v>653.10381700000005</v>
      </c>
      <c r="L32" s="13">
        <v>652.89037199999996</v>
      </c>
      <c r="M32" s="13">
        <v>652.89037199999996</v>
      </c>
      <c r="N32" s="13">
        <v>652.89037199999996</v>
      </c>
      <c r="O32" s="13">
        <v>656.08740899999998</v>
      </c>
      <c r="P32" s="13">
        <v>615.20106299999998</v>
      </c>
      <c r="Q32" s="13">
        <v>615.20106299999998</v>
      </c>
      <c r="R32" s="13">
        <v>615.20106299999998</v>
      </c>
      <c r="S32" s="13">
        <v>619.14691500000004</v>
      </c>
      <c r="T32" s="13">
        <v>622.53694800000005</v>
      </c>
      <c r="U32" s="13">
        <v>622.53694800000005</v>
      </c>
    </row>
    <row r="33" spans="1:21" ht="15.75" customHeight="1" x14ac:dyDescent="0.2">
      <c r="A33" s="26" t="s">
        <v>23</v>
      </c>
      <c r="B33" s="13">
        <f t="shared" si="14"/>
        <v>0</v>
      </c>
      <c r="C33" s="13">
        <f t="shared" si="74"/>
        <v>0</v>
      </c>
      <c r="D33" s="13">
        <f t="shared" si="75"/>
        <v>0</v>
      </c>
      <c r="E33" s="13">
        <f t="shared" si="76"/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</row>
    <row r="34" spans="1:21" ht="15.75" customHeight="1" x14ac:dyDescent="0.2">
      <c r="A34" s="26" t="s">
        <v>1</v>
      </c>
      <c r="B34" s="13">
        <f t="shared" si="14"/>
        <v>0</v>
      </c>
      <c r="C34" s="13">
        <f t="shared" si="74"/>
        <v>0</v>
      </c>
      <c r="D34" s="13">
        <f t="shared" si="75"/>
        <v>0</v>
      </c>
      <c r="E34" s="13">
        <f t="shared" si="76"/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</row>
    <row r="35" spans="1:21" ht="15.75" customHeight="1" x14ac:dyDescent="0.2">
      <c r="A35" s="26" t="s">
        <v>21</v>
      </c>
      <c r="B35" s="13">
        <f t="shared" si="14"/>
        <v>0</v>
      </c>
      <c r="C35" s="13">
        <f t="shared" si="74"/>
        <v>0</v>
      </c>
      <c r="D35" s="13">
        <f t="shared" si="75"/>
        <v>0</v>
      </c>
      <c r="E35" s="13">
        <f t="shared" si="76"/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</row>
    <row r="36" spans="1:21" ht="15.75" customHeight="1" x14ac:dyDescent="0.2">
      <c r="A36" s="25" t="s">
        <v>22</v>
      </c>
      <c r="B36" s="10">
        <f t="shared" si="14"/>
        <v>21940.098730659993</v>
      </c>
      <c r="C36" s="10">
        <f t="shared" si="74"/>
        <v>24461.23451396</v>
      </c>
      <c r="D36" s="10">
        <f t="shared" si="75"/>
        <v>24677.65423769</v>
      </c>
      <c r="E36" s="10">
        <f t="shared" si="76"/>
        <v>25440.96408392</v>
      </c>
      <c r="F36" s="11">
        <f t="shared" ref="F36" si="147">+F37+F38+F39+F40</f>
        <v>20828.087741100004</v>
      </c>
      <c r="G36" s="11">
        <f t="shared" ref="G36:I36" si="148">+G37+G38+G39+G40</f>
        <v>21402.000842189998</v>
      </c>
      <c r="H36" s="11">
        <f t="shared" si="148"/>
        <v>21282.775720039997</v>
      </c>
      <c r="I36" s="11">
        <f t="shared" si="148"/>
        <v>21940.098730659993</v>
      </c>
      <c r="J36" s="11">
        <f t="shared" ref="J36" si="149">+J37+J38+J39+J40</f>
        <v>21569.807223829997</v>
      </c>
      <c r="K36" s="11">
        <f t="shared" ref="K36" si="150">+K37+K38+K39+K40</f>
        <v>22169.224922690002</v>
      </c>
      <c r="L36" s="11">
        <f t="shared" ref="L36" si="151">+L37+L38+L39+L40</f>
        <v>22295.658691100001</v>
      </c>
      <c r="M36" s="11">
        <f t="shared" ref="M36" si="152">+M37+M38+M39+M40</f>
        <v>24461.23451396</v>
      </c>
      <c r="N36" s="11">
        <f t="shared" ref="N36" si="153">+N37+N38+N39+N40</f>
        <v>23887.444866770002</v>
      </c>
      <c r="O36" s="11">
        <f t="shared" ref="O36" si="154">+O37+O38+O39+O40</f>
        <v>23148.376644759999</v>
      </c>
      <c r="P36" s="11">
        <f t="shared" ref="P36" si="155">+P37+P38+P39+P40</f>
        <v>23266.862602120003</v>
      </c>
      <c r="Q36" s="11">
        <f t="shared" ref="Q36" si="156">+Q37+Q38+Q39+Q40</f>
        <v>24677.65423769</v>
      </c>
      <c r="R36" s="11">
        <f t="shared" ref="R36" si="157">+R37+R38+R39+R40</f>
        <v>23971.70633053</v>
      </c>
      <c r="S36" s="11">
        <f t="shared" ref="S36" si="158">+S37+S38+S39+S40</f>
        <v>24430.665876489998</v>
      </c>
      <c r="T36" s="11">
        <f t="shared" ref="T36" si="159">+T37+T38+T39+T40</f>
        <v>24142.494855819998</v>
      </c>
      <c r="U36" s="11">
        <f t="shared" ref="U36" si="160">+U37+U38+U39+U40</f>
        <v>25440.96408392</v>
      </c>
    </row>
    <row r="37" spans="1:21" ht="15.75" customHeight="1" x14ac:dyDescent="0.2">
      <c r="A37" s="26" t="s">
        <v>0</v>
      </c>
      <c r="B37" s="10">
        <f t="shared" si="14"/>
        <v>211.032928</v>
      </c>
      <c r="C37" s="10">
        <f t="shared" si="74"/>
        <v>615.13663599999995</v>
      </c>
      <c r="D37" s="10">
        <f t="shared" si="75"/>
        <v>1018.989051</v>
      </c>
      <c r="E37" s="10">
        <f t="shared" si="76"/>
        <v>752.33192299999996</v>
      </c>
      <c r="F37" s="11">
        <v>175.318603</v>
      </c>
      <c r="G37" s="11">
        <v>298.12822500000004</v>
      </c>
      <c r="H37" s="11">
        <v>190.42404900000002</v>
      </c>
      <c r="I37" s="11">
        <v>211.032928</v>
      </c>
      <c r="J37" s="11">
        <v>199.47744299999999</v>
      </c>
      <c r="K37" s="11">
        <v>259.086681</v>
      </c>
      <c r="L37" s="11">
        <v>185.36839600000002</v>
      </c>
      <c r="M37" s="11">
        <v>615.13663599999995</v>
      </c>
      <c r="N37" s="11">
        <v>689.07138199999986</v>
      </c>
      <c r="O37" s="11">
        <v>631.02161000000012</v>
      </c>
      <c r="P37" s="11">
        <v>641.51366500000006</v>
      </c>
      <c r="Q37" s="11">
        <v>1018.989051</v>
      </c>
      <c r="R37" s="11">
        <v>635.09639899999991</v>
      </c>
      <c r="S37" s="11">
        <v>630.98595599999999</v>
      </c>
      <c r="T37" s="11">
        <v>707.39188999999988</v>
      </c>
      <c r="U37" s="11">
        <v>752.33192299999996</v>
      </c>
    </row>
    <row r="38" spans="1:21" ht="15.75" customHeight="1" x14ac:dyDescent="0.2">
      <c r="A38" s="26" t="s">
        <v>23</v>
      </c>
      <c r="B38" s="10">
        <f t="shared" si="14"/>
        <v>2861.4</v>
      </c>
      <c r="C38" s="10">
        <f t="shared" si="74"/>
        <v>2881.8500000000004</v>
      </c>
      <c r="D38" s="10">
        <f t="shared" si="75"/>
        <v>2751.54</v>
      </c>
      <c r="E38" s="10">
        <f t="shared" si="76"/>
        <v>2726.5299999999997</v>
      </c>
      <c r="F38" s="11">
        <v>3079.4</v>
      </c>
      <c r="G38" s="11">
        <v>3174.34</v>
      </c>
      <c r="H38" s="11">
        <v>2915.53</v>
      </c>
      <c r="I38" s="11">
        <v>2861.4</v>
      </c>
      <c r="J38" s="11">
        <v>2594.0699999999997</v>
      </c>
      <c r="K38" s="11">
        <v>2505.79</v>
      </c>
      <c r="L38" s="11">
        <v>2487.54</v>
      </c>
      <c r="M38" s="11">
        <v>2881.8500000000004</v>
      </c>
      <c r="N38" s="11">
        <v>2852.6</v>
      </c>
      <c r="O38" s="11">
        <v>2198.73</v>
      </c>
      <c r="P38" s="11">
        <v>2239.21</v>
      </c>
      <c r="Q38" s="11">
        <v>2751.54</v>
      </c>
      <c r="R38" s="11">
        <v>2591.3999999999996</v>
      </c>
      <c r="S38" s="11">
        <v>2582.8199999999997</v>
      </c>
      <c r="T38" s="11">
        <v>2336.84</v>
      </c>
      <c r="U38" s="11">
        <v>2726.5299999999997</v>
      </c>
    </row>
    <row r="39" spans="1:21" ht="15.75" customHeight="1" x14ac:dyDescent="0.2">
      <c r="A39" s="26" t="s">
        <v>1</v>
      </c>
      <c r="B39" s="13">
        <f t="shared" si="14"/>
        <v>0</v>
      </c>
      <c r="C39" s="13">
        <f t="shared" si="74"/>
        <v>0</v>
      </c>
      <c r="D39" s="13">
        <f t="shared" si="75"/>
        <v>0</v>
      </c>
      <c r="E39" s="13">
        <f t="shared" si="76"/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</row>
    <row r="40" spans="1:21" ht="15.75" customHeight="1" x14ac:dyDescent="0.2">
      <c r="A40" s="26" t="s">
        <v>21</v>
      </c>
      <c r="B40" s="10">
        <f t="shared" si="14"/>
        <v>18867.665802659994</v>
      </c>
      <c r="C40" s="10">
        <f t="shared" si="74"/>
        <v>20964.247877959999</v>
      </c>
      <c r="D40" s="10">
        <f t="shared" si="75"/>
        <v>20907.125186689998</v>
      </c>
      <c r="E40" s="10">
        <f t="shared" si="76"/>
        <v>21962.10216092</v>
      </c>
      <c r="F40" s="11">
        <v>17573.369138100003</v>
      </c>
      <c r="G40" s="11">
        <v>17929.532617189998</v>
      </c>
      <c r="H40" s="11">
        <v>18176.821671039997</v>
      </c>
      <c r="I40" s="11">
        <v>18867.665802659994</v>
      </c>
      <c r="J40" s="11">
        <v>18776.259780829998</v>
      </c>
      <c r="K40" s="11">
        <v>19404.348241690001</v>
      </c>
      <c r="L40" s="11">
        <v>19622.750295100002</v>
      </c>
      <c r="M40" s="11">
        <v>20964.247877959999</v>
      </c>
      <c r="N40" s="11">
        <v>20345.773484770001</v>
      </c>
      <c r="O40" s="11">
        <v>20318.62503476</v>
      </c>
      <c r="P40" s="11">
        <v>20386.138937120002</v>
      </c>
      <c r="Q40" s="11">
        <v>20907.125186689998</v>
      </c>
      <c r="R40" s="11">
        <v>20745.20993153</v>
      </c>
      <c r="S40" s="11">
        <v>21216.859920489998</v>
      </c>
      <c r="T40" s="11">
        <v>21098.262965819998</v>
      </c>
      <c r="U40" s="11">
        <v>21962.10216092</v>
      </c>
    </row>
    <row r="41" spans="1:21" ht="15.75" customHeight="1" x14ac:dyDescent="0.2">
      <c r="A41" s="25" t="s">
        <v>24</v>
      </c>
      <c r="B41" s="10">
        <f t="shared" si="14"/>
        <v>1155.1400000000001</v>
      </c>
      <c r="C41" s="10">
        <f t="shared" si="74"/>
        <v>915.92</v>
      </c>
      <c r="D41" s="10">
        <f t="shared" si="75"/>
        <v>505.34</v>
      </c>
      <c r="E41" s="10">
        <f t="shared" si="76"/>
        <v>640.84</v>
      </c>
      <c r="F41" s="11">
        <f t="shared" ref="F41" si="161">+F42+F43+F44+F45</f>
        <v>599.09</v>
      </c>
      <c r="G41" s="11">
        <f t="shared" ref="G41:I41" si="162">+G42+G43+G44+G45</f>
        <v>658.06</v>
      </c>
      <c r="H41" s="11">
        <f t="shared" si="162"/>
        <v>719.19</v>
      </c>
      <c r="I41" s="11">
        <f t="shared" si="162"/>
        <v>1155.1400000000001</v>
      </c>
      <c r="J41" s="11">
        <f t="shared" ref="J41" si="163">+J42+J43+J44+J45</f>
        <v>1193</v>
      </c>
      <c r="K41" s="11">
        <f t="shared" ref="K41" si="164">+K42+K43+K44+K45</f>
        <v>1113.95</v>
      </c>
      <c r="L41" s="11">
        <f t="shared" ref="L41" si="165">+L42+L43+L44+L45</f>
        <v>1115.07</v>
      </c>
      <c r="M41" s="11">
        <f t="shared" ref="M41" si="166">+M42+M43+M44+M45</f>
        <v>915.92</v>
      </c>
      <c r="N41" s="11">
        <f t="shared" ref="N41" si="167">+N42+N43+N44+N45</f>
        <v>1198.99</v>
      </c>
      <c r="O41" s="11">
        <f t="shared" ref="O41" si="168">+O42+O43+O44+O45</f>
        <v>1276.0899999999999</v>
      </c>
      <c r="P41" s="11">
        <f t="shared" ref="P41" si="169">+P42+P43+P44+P45</f>
        <v>1010.08</v>
      </c>
      <c r="Q41" s="11">
        <f t="shared" ref="Q41" si="170">+Q42+Q43+Q44+Q45</f>
        <v>505.34</v>
      </c>
      <c r="R41" s="11">
        <f t="shared" ref="R41" si="171">+R42+R43+R44+R45</f>
        <v>688.39</v>
      </c>
      <c r="S41" s="11">
        <f t="shared" ref="S41" si="172">+S42+S43+S44+S45</f>
        <v>753.71</v>
      </c>
      <c r="T41" s="11">
        <f t="shared" ref="T41" si="173">+T42+T43+T44+T45</f>
        <v>662.69</v>
      </c>
      <c r="U41" s="11">
        <f t="shared" ref="U41" si="174">+U42+U43+U44+U45</f>
        <v>640.84</v>
      </c>
    </row>
    <row r="42" spans="1:21" ht="15.75" customHeight="1" x14ac:dyDescent="0.2">
      <c r="A42" s="26" t="s">
        <v>0</v>
      </c>
      <c r="B42" s="13">
        <f t="shared" si="14"/>
        <v>0</v>
      </c>
      <c r="C42" s="13">
        <f t="shared" si="74"/>
        <v>0</v>
      </c>
      <c r="D42" s="13">
        <f t="shared" si="75"/>
        <v>0</v>
      </c>
      <c r="E42" s="13">
        <f t="shared" si="76"/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</row>
    <row r="43" spans="1:21" ht="15.75" customHeight="1" x14ac:dyDescent="0.2">
      <c r="A43" s="26" t="s">
        <v>23</v>
      </c>
      <c r="B43" s="10">
        <f t="shared" si="14"/>
        <v>1155.1400000000001</v>
      </c>
      <c r="C43" s="10">
        <f t="shared" si="74"/>
        <v>915.92</v>
      </c>
      <c r="D43" s="10">
        <f t="shared" si="75"/>
        <v>505.34</v>
      </c>
      <c r="E43" s="10">
        <f t="shared" si="76"/>
        <v>640.84</v>
      </c>
      <c r="F43" s="11">
        <v>599.09</v>
      </c>
      <c r="G43" s="11">
        <v>658.06</v>
      </c>
      <c r="H43" s="11">
        <v>719.19</v>
      </c>
      <c r="I43" s="11">
        <v>1155.1400000000001</v>
      </c>
      <c r="J43" s="11">
        <v>1193</v>
      </c>
      <c r="K43" s="11">
        <v>1113.95</v>
      </c>
      <c r="L43" s="11">
        <v>1115.07</v>
      </c>
      <c r="M43" s="11">
        <v>915.92</v>
      </c>
      <c r="N43" s="11">
        <v>1198.99</v>
      </c>
      <c r="O43" s="11">
        <v>1276.0899999999999</v>
      </c>
      <c r="P43" s="11">
        <v>1010.08</v>
      </c>
      <c r="Q43" s="11">
        <v>505.34</v>
      </c>
      <c r="R43" s="11">
        <v>688.39</v>
      </c>
      <c r="S43" s="11">
        <v>753.71</v>
      </c>
      <c r="T43" s="11">
        <v>662.69</v>
      </c>
      <c r="U43" s="11">
        <v>640.84</v>
      </c>
    </row>
    <row r="44" spans="1:21" s="15" customFormat="1" ht="15.75" customHeight="1" x14ac:dyDescent="0.2">
      <c r="A44" s="26" t="s">
        <v>1</v>
      </c>
      <c r="B44" s="13">
        <f t="shared" si="14"/>
        <v>0</v>
      </c>
      <c r="C44" s="13">
        <f t="shared" si="74"/>
        <v>0</v>
      </c>
      <c r="D44" s="13">
        <f t="shared" si="75"/>
        <v>0</v>
      </c>
      <c r="E44" s="13">
        <f t="shared" si="76"/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</row>
    <row r="45" spans="1:21" s="15" customFormat="1" ht="15.75" customHeight="1" x14ac:dyDescent="0.2">
      <c r="A45" s="26" t="s">
        <v>21</v>
      </c>
      <c r="B45" s="13">
        <f t="shared" si="14"/>
        <v>0</v>
      </c>
      <c r="C45" s="13">
        <f t="shared" si="74"/>
        <v>0</v>
      </c>
      <c r="D45" s="13">
        <f t="shared" si="75"/>
        <v>0</v>
      </c>
      <c r="E45" s="13">
        <f t="shared" si="76"/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</row>
    <row r="46" spans="1:21" ht="15.75" customHeight="1" x14ac:dyDescent="0.2">
      <c r="A46" s="25" t="s">
        <v>25</v>
      </c>
      <c r="B46" s="10">
        <f t="shared" si="14"/>
        <v>11240.594213259032</v>
      </c>
      <c r="C46" s="10">
        <f t="shared" si="74"/>
        <v>12777.623859039171</v>
      </c>
      <c r="D46" s="10">
        <f t="shared" si="75"/>
        <v>14275.674800048562</v>
      </c>
      <c r="E46" s="10">
        <f t="shared" si="76"/>
        <v>15800.786569258284</v>
      </c>
      <c r="F46" s="11">
        <f t="shared" ref="F46" si="175">+F47+F48</f>
        <v>10164.442715363777</v>
      </c>
      <c r="G46" s="11">
        <f t="shared" ref="G46:I46" si="176">+G47+G48</f>
        <v>10526.555749719739</v>
      </c>
      <c r="H46" s="11">
        <f t="shared" si="176"/>
        <v>10862.732304559127</v>
      </c>
      <c r="I46" s="11">
        <f t="shared" si="176"/>
        <v>11240.594213259032</v>
      </c>
      <c r="J46" s="11">
        <f t="shared" ref="J46" si="177">+J47+J48</f>
        <v>11615.211896368857</v>
      </c>
      <c r="K46" s="11">
        <f t="shared" ref="K46" si="178">+K47+K48</f>
        <v>11998.282418482524</v>
      </c>
      <c r="L46" s="11">
        <f t="shared" ref="L46" si="179">+L47+L48</f>
        <v>12368.25338867987</v>
      </c>
      <c r="M46" s="11">
        <f t="shared" ref="M46" si="180">+M47+M48</f>
        <v>12777.623859039171</v>
      </c>
      <c r="N46" s="11">
        <f t="shared" ref="N46" si="181">+N47+N48</f>
        <v>13139.502491522484</v>
      </c>
      <c r="O46" s="11">
        <f t="shared" ref="O46" si="182">+O47+O48</f>
        <v>13533.470470119284</v>
      </c>
      <c r="P46" s="11">
        <f t="shared" ref="P46" si="183">+P47+P48</f>
        <v>13913.420452306636</v>
      </c>
      <c r="Q46" s="11">
        <f t="shared" ref="Q46" si="184">+Q47+Q48</f>
        <v>14275.674800048562</v>
      </c>
      <c r="R46" s="11">
        <f t="shared" ref="R46" si="185">+R47+R48</f>
        <v>14633.503871883182</v>
      </c>
      <c r="S46" s="11">
        <f t="shared" ref="S46" si="186">+S47+S48</f>
        <v>15044.098558093132</v>
      </c>
      <c r="T46" s="11">
        <f t="shared" ref="T46" si="187">+T47+T48</f>
        <v>15391.137936621035</v>
      </c>
      <c r="U46" s="11">
        <f t="shared" ref="U46" si="188">+U47+U48</f>
        <v>15800.786569258284</v>
      </c>
    </row>
    <row r="47" spans="1:21" ht="15.75" customHeight="1" x14ac:dyDescent="0.2">
      <c r="A47" s="26" t="s">
        <v>1</v>
      </c>
      <c r="B47" s="10">
        <f t="shared" si="14"/>
        <v>0</v>
      </c>
      <c r="C47" s="10">
        <f t="shared" si="74"/>
        <v>0</v>
      </c>
      <c r="D47" s="10">
        <f t="shared" si="75"/>
        <v>0</v>
      </c>
      <c r="E47" s="10">
        <f t="shared" si="76"/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</row>
    <row r="48" spans="1:21" ht="15.75" customHeight="1" x14ac:dyDescent="0.2">
      <c r="A48" s="26" t="s">
        <v>26</v>
      </c>
      <c r="B48" s="10">
        <f t="shared" si="14"/>
        <v>11240.594213259032</v>
      </c>
      <c r="C48" s="10">
        <f t="shared" si="74"/>
        <v>12777.623859039171</v>
      </c>
      <c r="D48" s="10">
        <f t="shared" si="75"/>
        <v>14275.674800048562</v>
      </c>
      <c r="E48" s="10">
        <f t="shared" si="76"/>
        <v>15800.786569258284</v>
      </c>
      <c r="F48" s="11">
        <v>10164.442715363777</v>
      </c>
      <c r="G48" s="11">
        <v>10526.555749719739</v>
      </c>
      <c r="H48" s="11">
        <v>10862.732304559127</v>
      </c>
      <c r="I48" s="11">
        <v>11240.594213259032</v>
      </c>
      <c r="J48" s="11">
        <v>11615.211896368857</v>
      </c>
      <c r="K48" s="11">
        <v>11998.282418482524</v>
      </c>
      <c r="L48" s="11">
        <v>12368.25338867987</v>
      </c>
      <c r="M48" s="11">
        <v>12777.623859039171</v>
      </c>
      <c r="N48" s="11">
        <v>13139.502491522484</v>
      </c>
      <c r="O48" s="11">
        <v>13533.470470119284</v>
      </c>
      <c r="P48" s="11">
        <v>13913.420452306636</v>
      </c>
      <c r="Q48" s="11">
        <v>14275.674800048562</v>
      </c>
      <c r="R48" s="11">
        <v>14633.503871883182</v>
      </c>
      <c r="S48" s="11">
        <v>15044.098558093132</v>
      </c>
      <c r="T48" s="11">
        <v>15391.137936621035</v>
      </c>
      <c r="U48" s="11">
        <v>15800.786569258284</v>
      </c>
    </row>
    <row r="49" spans="1:21" ht="15.75" customHeight="1" x14ac:dyDescent="0.2">
      <c r="A49" s="25" t="s">
        <v>27</v>
      </c>
      <c r="B49" s="13">
        <f t="shared" si="14"/>
        <v>0</v>
      </c>
      <c r="C49" s="13">
        <f t="shared" si="74"/>
        <v>0</v>
      </c>
      <c r="D49" s="13">
        <f t="shared" si="75"/>
        <v>0</v>
      </c>
      <c r="E49" s="13">
        <f t="shared" si="76"/>
        <v>0</v>
      </c>
      <c r="F49" s="13">
        <f t="shared" ref="F49" si="189">+F50+F51+F52+F53</f>
        <v>0</v>
      </c>
      <c r="G49" s="13">
        <f t="shared" ref="G49:I49" si="190">+G50+G51+G52+G53</f>
        <v>0</v>
      </c>
      <c r="H49" s="13">
        <f t="shared" si="190"/>
        <v>0</v>
      </c>
      <c r="I49" s="13">
        <f t="shared" si="190"/>
        <v>0</v>
      </c>
      <c r="J49" s="13">
        <f t="shared" ref="J49" si="191">+J50+J51+J52+J53</f>
        <v>0</v>
      </c>
      <c r="K49" s="13">
        <f t="shared" ref="K49" si="192">+K50+K51+K52+K53</f>
        <v>0</v>
      </c>
      <c r="L49" s="13">
        <f t="shared" ref="L49" si="193">+L50+L51+L52+L53</f>
        <v>0</v>
      </c>
      <c r="M49" s="13">
        <f t="shared" ref="M49" si="194">+M50+M51+M52+M53</f>
        <v>0</v>
      </c>
      <c r="N49" s="13">
        <f t="shared" ref="N49" si="195">+N50+N51+N52+N53</f>
        <v>0</v>
      </c>
      <c r="O49" s="13">
        <f t="shared" ref="O49" si="196">+O50+O51+O52+O53</f>
        <v>0</v>
      </c>
      <c r="P49" s="13">
        <f t="shared" ref="P49" si="197">+P50+P51+P52+P53</f>
        <v>0</v>
      </c>
      <c r="Q49" s="13">
        <f t="shared" ref="Q49" si="198">+Q50+Q51+Q52+Q53</f>
        <v>0</v>
      </c>
      <c r="R49" s="13">
        <f t="shared" ref="R49" si="199">+R50+R51+R52+R53</f>
        <v>0</v>
      </c>
      <c r="S49" s="13">
        <f t="shared" ref="S49" si="200">+S50+S51+S52+S53</f>
        <v>0</v>
      </c>
      <c r="T49" s="13">
        <f t="shared" ref="T49" si="201">+T50+T51+T52+T53</f>
        <v>0</v>
      </c>
      <c r="U49" s="13">
        <f t="shared" ref="U49" si="202">+U50+U51+U52+U53</f>
        <v>0</v>
      </c>
    </row>
    <row r="50" spans="1:21" ht="15.75" customHeight="1" x14ac:dyDescent="0.2">
      <c r="A50" s="26" t="s">
        <v>0</v>
      </c>
      <c r="B50" s="13">
        <f t="shared" si="14"/>
        <v>0</v>
      </c>
      <c r="C50" s="13">
        <f t="shared" si="74"/>
        <v>0</v>
      </c>
      <c r="D50" s="13">
        <f t="shared" si="75"/>
        <v>0</v>
      </c>
      <c r="E50" s="13">
        <f t="shared" si="76"/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</row>
    <row r="51" spans="1:21" ht="15.75" customHeight="1" x14ac:dyDescent="0.2">
      <c r="A51" s="26" t="s">
        <v>23</v>
      </c>
      <c r="B51" s="13">
        <f t="shared" si="14"/>
        <v>0</v>
      </c>
      <c r="C51" s="13">
        <f t="shared" si="74"/>
        <v>0</v>
      </c>
      <c r="D51" s="13">
        <f t="shared" si="75"/>
        <v>0</v>
      </c>
      <c r="E51" s="13">
        <f t="shared" si="76"/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</row>
    <row r="52" spans="1:21" ht="15.75" customHeight="1" x14ac:dyDescent="0.2">
      <c r="A52" s="26" t="s">
        <v>1</v>
      </c>
      <c r="B52" s="13">
        <f t="shared" si="14"/>
        <v>0</v>
      </c>
      <c r="C52" s="13">
        <f t="shared" si="74"/>
        <v>0</v>
      </c>
      <c r="D52" s="13">
        <f t="shared" si="75"/>
        <v>0</v>
      </c>
      <c r="E52" s="13">
        <f t="shared" si="76"/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</row>
    <row r="53" spans="1:21" ht="15.75" customHeight="1" x14ac:dyDescent="0.2">
      <c r="A53" s="26" t="s">
        <v>26</v>
      </c>
      <c r="B53" s="13">
        <f t="shared" si="14"/>
        <v>0</v>
      </c>
      <c r="C53" s="13">
        <f t="shared" si="74"/>
        <v>0</v>
      </c>
      <c r="D53" s="13">
        <f t="shared" si="75"/>
        <v>0</v>
      </c>
      <c r="E53" s="13">
        <f t="shared" si="76"/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</row>
    <row r="54" spans="1:21" ht="15.75" customHeight="1" x14ac:dyDescent="0.2">
      <c r="A54" s="27" t="s">
        <v>28</v>
      </c>
      <c r="B54" s="10">
        <f t="shared" si="14"/>
        <v>36596.068024565815</v>
      </c>
      <c r="C54" s="10">
        <f t="shared" si="74"/>
        <v>35130.413365093154</v>
      </c>
      <c r="D54" s="10">
        <f t="shared" si="75"/>
        <v>36172.650747610242</v>
      </c>
      <c r="E54" s="10">
        <f t="shared" si="76"/>
        <v>39308.629512226173</v>
      </c>
      <c r="F54" s="11">
        <f t="shared" ref="F54" si="203">+F55+F60+F65+F70+F73+F78</f>
        <v>32989.927911468694</v>
      </c>
      <c r="G54" s="11">
        <f t="shared" ref="G54:I54" si="204">+G55+G60+G65+G70+G73+G78</f>
        <v>35093.530989021921</v>
      </c>
      <c r="H54" s="11">
        <f t="shared" si="204"/>
        <v>35366.850118094088</v>
      </c>
      <c r="I54" s="11">
        <f t="shared" si="204"/>
        <v>36596.068024565815</v>
      </c>
      <c r="J54" s="11">
        <f t="shared" ref="J54" si="205">+J55+J60+J65+J70+J73+J78</f>
        <v>35510.854222341528</v>
      </c>
      <c r="K54" s="11">
        <f t="shared" ref="K54" si="206">+K55+K60+K65+K70+K73+K78</f>
        <v>35495.953232791835</v>
      </c>
      <c r="L54" s="11">
        <f t="shared" ref="L54" si="207">+L55+L60+L65+L70+L73+L78</f>
        <v>34756.820303955261</v>
      </c>
      <c r="M54" s="11">
        <f t="shared" ref="M54" si="208">+M55+M60+M65+M70+M73+M78</f>
        <v>35130.413365093154</v>
      </c>
      <c r="N54" s="11">
        <f t="shared" ref="N54" si="209">+N55+N60+N65+N70+N73+N78</f>
        <v>35047.071173709621</v>
      </c>
      <c r="O54" s="11">
        <f t="shared" ref="O54" si="210">+O55+O60+O65+O70+O73+O78</f>
        <v>34101.512993954522</v>
      </c>
      <c r="P54" s="11">
        <f t="shared" ref="P54" si="211">+P55+P60+P65+P70+P73+P78</f>
        <v>34916.644522732822</v>
      </c>
      <c r="Q54" s="11">
        <f t="shared" ref="Q54" si="212">+Q55+Q60+Q65+Q70+Q73+Q78</f>
        <v>36172.650747610242</v>
      </c>
      <c r="R54" s="11">
        <f t="shared" ref="R54" si="213">+R55+R60+R65+R70+R73+R78</f>
        <v>37151.953940828673</v>
      </c>
      <c r="S54" s="11">
        <f t="shared" ref="S54" si="214">+S55+S60+S65+S70+S73+S78</f>
        <v>38506.249820038669</v>
      </c>
      <c r="T54" s="11">
        <f t="shared" ref="T54" si="215">+T55+T60+T65+T70+T73+T78</f>
        <v>38355.920918038675</v>
      </c>
      <c r="U54" s="11">
        <f t="shared" ref="U54" si="216">+U55+U60+U65+U70+U73+U78</f>
        <v>39308.629512226173</v>
      </c>
    </row>
    <row r="55" spans="1:21" ht="15.75" customHeight="1" x14ac:dyDescent="0.2">
      <c r="A55" s="25" t="s">
        <v>36</v>
      </c>
      <c r="B55" s="13">
        <f t="shared" si="14"/>
        <v>0</v>
      </c>
      <c r="C55" s="13">
        <f t="shared" ref="C55:C78" si="217">+M55</f>
        <v>0</v>
      </c>
      <c r="D55" s="13">
        <f t="shared" ref="D55:D78" si="218">+Q55</f>
        <v>0</v>
      </c>
      <c r="E55" s="13">
        <f t="shared" ref="E55:E78" si="219">+U55</f>
        <v>0</v>
      </c>
      <c r="F55" s="13">
        <f t="shared" ref="F55" si="220">+F56+F57+F58+F59</f>
        <v>0</v>
      </c>
      <c r="G55" s="16">
        <f t="shared" ref="G55:I55" si="221">+G56+G57+G58+G59</f>
        <v>0</v>
      </c>
      <c r="H55" s="16">
        <f t="shared" si="221"/>
        <v>0</v>
      </c>
      <c r="I55" s="16">
        <f t="shared" si="221"/>
        <v>0</v>
      </c>
      <c r="J55" s="16">
        <f t="shared" ref="J55" si="222">+J56+J57+J58+J59</f>
        <v>0</v>
      </c>
      <c r="K55" s="16">
        <f t="shared" ref="K55" si="223">+K56+K57+K58+K59</f>
        <v>0</v>
      </c>
      <c r="L55" s="16">
        <f t="shared" ref="L55" si="224">+L56+L57+L58+L59</f>
        <v>0</v>
      </c>
      <c r="M55" s="16">
        <f t="shared" ref="M55" si="225">+M56+M57+M58+M59</f>
        <v>0</v>
      </c>
      <c r="N55" s="16">
        <f t="shared" ref="N55" si="226">+N56+N57+N58+N59</f>
        <v>0</v>
      </c>
      <c r="O55" s="16">
        <f t="shared" ref="O55" si="227">+O56+O57+O58+O59</f>
        <v>0</v>
      </c>
      <c r="P55" s="16">
        <f t="shared" ref="P55" si="228">+P56+P57+P58+P59</f>
        <v>0</v>
      </c>
      <c r="Q55" s="16">
        <f t="shared" ref="Q55" si="229">+Q56+Q57+Q58+Q59</f>
        <v>0</v>
      </c>
      <c r="R55" s="16">
        <f t="shared" ref="R55" si="230">+R56+R57+R58+R59</f>
        <v>0</v>
      </c>
      <c r="S55" s="16">
        <f t="shared" ref="S55" si="231">+S56+S57+S58+S59</f>
        <v>0</v>
      </c>
      <c r="T55" s="16">
        <f t="shared" ref="T55" si="232">+T56+T57+T58+T59</f>
        <v>0</v>
      </c>
      <c r="U55" s="16">
        <f t="shared" ref="U55" si="233">+U56+U57+U58+U59</f>
        <v>0</v>
      </c>
    </row>
    <row r="56" spans="1:21" ht="15.75" customHeight="1" x14ac:dyDescent="0.2">
      <c r="A56" s="26" t="s">
        <v>0</v>
      </c>
      <c r="B56" s="13">
        <f t="shared" si="14"/>
        <v>0</v>
      </c>
      <c r="C56" s="13">
        <f t="shared" si="217"/>
        <v>0</v>
      </c>
      <c r="D56" s="13">
        <f t="shared" si="218"/>
        <v>0</v>
      </c>
      <c r="E56" s="13">
        <f t="shared" si="219"/>
        <v>0</v>
      </c>
      <c r="F56" s="13">
        <v>0</v>
      </c>
      <c r="G56" s="16">
        <v>0</v>
      </c>
      <c r="H56" s="16">
        <v>0</v>
      </c>
      <c r="I56" s="16">
        <v>0</v>
      </c>
      <c r="J56" s="16">
        <v>0</v>
      </c>
      <c r="K56" s="16">
        <v>0</v>
      </c>
      <c r="L56" s="16">
        <v>0</v>
      </c>
      <c r="M56" s="16">
        <v>0</v>
      </c>
      <c r="N56" s="16">
        <v>0</v>
      </c>
      <c r="O56" s="16">
        <v>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</row>
    <row r="57" spans="1:21" ht="15.75" customHeight="1" x14ac:dyDescent="0.2">
      <c r="A57" s="26" t="s">
        <v>23</v>
      </c>
      <c r="B57" s="13">
        <f t="shared" si="14"/>
        <v>0</v>
      </c>
      <c r="C57" s="13">
        <f t="shared" si="217"/>
        <v>0</v>
      </c>
      <c r="D57" s="13">
        <f t="shared" si="218"/>
        <v>0</v>
      </c>
      <c r="E57" s="13">
        <f t="shared" si="219"/>
        <v>0</v>
      </c>
      <c r="F57" s="13">
        <v>0</v>
      </c>
      <c r="G57" s="16">
        <v>0</v>
      </c>
      <c r="H57" s="16">
        <v>0</v>
      </c>
      <c r="I57" s="16">
        <v>0</v>
      </c>
      <c r="J57" s="16">
        <v>0</v>
      </c>
      <c r="K57" s="16">
        <v>0</v>
      </c>
      <c r="L57" s="16">
        <v>0</v>
      </c>
      <c r="M57" s="16">
        <v>0</v>
      </c>
      <c r="N57" s="16">
        <v>0</v>
      </c>
      <c r="O57" s="16">
        <v>0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</row>
    <row r="58" spans="1:21" ht="15.75" customHeight="1" x14ac:dyDescent="0.2">
      <c r="A58" s="26" t="s">
        <v>1</v>
      </c>
      <c r="B58" s="13">
        <f t="shared" si="14"/>
        <v>0</v>
      </c>
      <c r="C58" s="13">
        <f t="shared" si="217"/>
        <v>0</v>
      </c>
      <c r="D58" s="13">
        <f t="shared" si="218"/>
        <v>0</v>
      </c>
      <c r="E58" s="13">
        <f t="shared" si="219"/>
        <v>0</v>
      </c>
      <c r="F58" s="13">
        <v>0</v>
      </c>
      <c r="G58" s="16">
        <v>0</v>
      </c>
      <c r="H58" s="16">
        <v>0</v>
      </c>
      <c r="I58" s="16">
        <v>0</v>
      </c>
      <c r="J58" s="16">
        <v>0</v>
      </c>
      <c r="K58" s="16">
        <v>0</v>
      </c>
      <c r="L58" s="16">
        <v>0</v>
      </c>
      <c r="M58" s="16">
        <v>0</v>
      </c>
      <c r="N58" s="16">
        <v>0</v>
      </c>
      <c r="O58" s="16">
        <v>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</row>
    <row r="59" spans="1:21" ht="15.75" customHeight="1" x14ac:dyDescent="0.2">
      <c r="A59" s="26" t="s">
        <v>21</v>
      </c>
      <c r="B59" s="13">
        <f t="shared" si="14"/>
        <v>0</v>
      </c>
      <c r="C59" s="13">
        <f t="shared" si="217"/>
        <v>0</v>
      </c>
      <c r="D59" s="13">
        <f t="shared" si="218"/>
        <v>0</v>
      </c>
      <c r="E59" s="13">
        <f t="shared" si="219"/>
        <v>0</v>
      </c>
      <c r="F59" s="13">
        <v>0</v>
      </c>
      <c r="G59" s="16">
        <v>0</v>
      </c>
      <c r="H59" s="16">
        <v>0</v>
      </c>
      <c r="I59" s="16">
        <v>0</v>
      </c>
      <c r="J59" s="16">
        <v>0</v>
      </c>
      <c r="K59" s="16">
        <v>0</v>
      </c>
      <c r="L59" s="16">
        <v>0</v>
      </c>
      <c r="M59" s="16">
        <v>0</v>
      </c>
      <c r="N59" s="16">
        <v>0</v>
      </c>
      <c r="O59" s="16">
        <v>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</row>
    <row r="60" spans="1:21" ht="15.75" customHeight="1" x14ac:dyDescent="0.2">
      <c r="A60" s="28" t="s">
        <v>22</v>
      </c>
      <c r="B60" s="10">
        <f t="shared" si="14"/>
        <v>1356.538088</v>
      </c>
      <c r="C60" s="10">
        <f t="shared" si="217"/>
        <v>1420.806268</v>
      </c>
      <c r="D60" s="10">
        <f t="shared" si="218"/>
        <v>1361.1632540000001</v>
      </c>
      <c r="E60" s="10">
        <f t="shared" si="219"/>
        <v>1343.5403250000002</v>
      </c>
      <c r="F60" s="11">
        <f t="shared" ref="F60" si="234">+F61+F62+F63+F64</f>
        <v>610.15995999999996</v>
      </c>
      <c r="G60" s="11">
        <f t="shared" ref="G60:I60" si="235">+G61+G62+G63+G64</f>
        <v>1062.3377189999999</v>
      </c>
      <c r="H60" s="11">
        <f t="shared" si="235"/>
        <v>1368.235891</v>
      </c>
      <c r="I60" s="11">
        <f t="shared" si="235"/>
        <v>1356.538088</v>
      </c>
      <c r="J60" s="11">
        <f t="shared" ref="J60" si="236">+J61+J62+J63+J64</f>
        <v>1369.6617579999997</v>
      </c>
      <c r="K60" s="11">
        <f t="shared" ref="K60" si="237">+K61+K62+K63+K64</f>
        <v>1398.9517369999999</v>
      </c>
      <c r="L60" s="11">
        <f t="shared" ref="L60" si="238">+L61+L62+L63+L64</f>
        <v>1442.2156579999998</v>
      </c>
      <c r="M60" s="11">
        <f t="shared" ref="M60" si="239">+M61+M62+M63+M64</f>
        <v>1420.806268</v>
      </c>
      <c r="N60" s="11">
        <f t="shared" ref="N60" si="240">+N61+N62+N63+N64</f>
        <v>1457.1522259999999</v>
      </c>
      <c r="O60" s="11">
        <f t="shared" ref="O60" si="241">+O61+O62+O63+O64</f>
        <v>1404.171345</v>
      </c>
      <c r="P60" s="11">
        <f t="shared" ref="P60" si="242">+P61+P62+P63+P64</f>
        <v>1408.3646410000001</v>
      </c>
      <c r="Q60" s="11">
        <f t="shared" ref="Q60" si="243">+Q61+Q62+Q63+Q64</f>
        <v>1361.1632540000001</v>
      </c>
      <c r="R60" s="11">
        <f t="shared" ref="R60" si="244">+R61+R62+R63+R64</f>
        <v>1386.3790120000001</v>
      </c>
      <c r="S60" s="11">
        <f t="shared" ref="S60" si="245">+S61+S62+S63+S64</f>
        <v>1378.0333869999999</v>
      </c>
      <c r="T60" s="11">
        <f t="shared" ref="T60" si="246">+T61+T62+T63+T64</f>
        <v>1377.0347529999999</v>
      </c>
      <c r="U60" s="11">
        <f t="shared" ref="U60" si="247">+U61+U62+U63+U64</f>
        <v>1343.5403250000002</v>
      </c>
    </row>
    <row r="61" spans="1:21" ht="15.75" customHeight="1" x14ac:dyDescent="0.2">
      <c r="A61" s="23" t="s">
        <v>0</v>
      </c>
      <c r="B61" s="10">
        <f t="shared" si="14"/>
        <v>1251.308088</v>
      </c>
      <c r="C61" s="10">
        <f t="shared" si="217"/>
        <v>1325.586268</v>
      </c>
      <c r="D61" s="10">
        <f t="shared" si="218"/>
        <v>1294.5532539999999</v>
      </c>
      <c r="E61" s="10">
        <f t="shared" si="219"/>
        <v>1241.920325</v>
      </c>
      <c r="F61" s="16">
        <v>449.79996</v>
      </c>
      <c r="G61" s="16">
        <v>936.06771900000001</v>
      </c>
      <c r="H61" s="16">
        <v>1299.225891</v>
      </c>
      <c r="I61" s="16">
        <v>1251.308088</v>
      </c>
      <c r="J61" s="16">
        <v>1262.9617579999999</v>
      </c>
      <c r="K61" s="16">
        <v>1295.1117369999999</v>
      </c>
      <c r="L61" s="16">
        <v>1315.505658</v>
      </c>
      <c r="M61" s="16">
        <v>1325.586268</v>
      </c>
      <c r="N61" s="16">
        <v>1353.082226</v>
      </c>
      <c r="O61" s="16">
        <v>1309.2413449999999</v>
      </c>
      <c r="P61" s="16">
        <v>1298.704641</v>
      </c>
      <c r="Q61" s="16">
        <v>1294.5532539999999</v>
      </c>
      <c r="R61" s="16">
        <v>1292.189012</v>
      </c>
      <c r="S61" s="16">
        <v>1294.013387</v>
      </c>
      <c r="T61" s="16">
        <v>1268.974753</v>
      </c>
      <c r="U61" s="16">
        <v>1241.920325</v>
      </c>
    </row>
    <row r="62" spans="1:21" ht="15.75" customHeight="1" x14ac:dyDescent="0.2">
      <c r="A62" s="23" t="s">
        <v>23</v>
      </c>
      <c r="B62" s="10">
        <f t="shared" si="14"/>
        <v>102.5</v>
      </c>
      <c r="C62" s="10">
        <f t="shared" si="217"/>
        <v>92.74</v>
      </c>
      <c r="D62" s="10">
        <f t="shared" si="218"/>
        <v>65.41</v>
      </c>
      <c r="E62" s="10">
        <f t="shared" si="219"/>
        <v>101.44</v>
      </c>
      <c r="F62" s="11">
        <v>159.13999999999999</v>
      </c>
      <c r="G62" s="11">
        <v>123.67</v>
      </c>
      <c r="H62" s="11">
        <v>67.72</v>
      </c>
      <c r="I62" s="11">
        <v>102.5</v>
      </c>
      <c r="J62" s="11">
        <v>105.35</v>
      </c>
      <c r="K62" s="11">
        <v>101.06</v>
      </c>
      <c r="L62" s="11">
        <v>126.12</v>
      </c>
      <c r="M62" s="11">
        <v>92.74</v>
      </c>
      <c r="N62" s="11">
        <v>103.19999999999999</v>
      </c>
      <c r="O62" s="11">
        <v>92.17</v>
      </c>
      <c r="P62" s="11">
        <v>108.94</v>
      </c>
      <c r="Q62" s="11">
        <v>65.41</v>
      </c>
      <c r="R62" s="11">
        <v>93.789999999999992</v>
      </c>
      <c r="S62" s="11">
        <v>83.85</v>
      </c>
      <c r="T62" s="11">
        <v>107.37</v>
      </c>
      <c r="U62" s="11">
        <v>101.44</v>
      </c>
    </row>
    <row r="63" spans="1:21" ht="15.75" customHeight="1" x14ac:dyDescent="0.2">
      <c r="A63" s="23" t="s">
        <v>1</v>
      </c>
      <c r="B63" s="13">
        <f t="shared" si="14"/>
        <v>0</v>
      </c>
      <c r="C63" s="13">
        <f t="shared" si="217"/>
        <v>0</v>
      </c>
      <c r="D63" s="13">
        <f t="shared" si="218"/>
        <v>0</v>
      </c>
      <c r="E63" s="13">
        <f t="shared" si="219"/>
        <v>0</v>
      </c>
      <c r="F63" s="13">
        <v>0</v>
      </c>
      <c r="G63" s="16">
        <v>0</v>
      </c>
      <c r="H63" s="16">
        <v>0</v>
      </c>
      <c r="I63" s="16">
        <v>0</v>
      </c>
      <c r="J63" s="16">
        <v>0</v>
      </c>
      <c r="K63" s="16">
        <v>0</v>
      </c>
      <c r="L63" s="16">
        <v>0</v>
      </c>
      <c r="M63" s="16">
        <v>0</v>
      </c>
      <c r="N63" s="16">
        <v>0</v>
      </c>
      <c r="O63" s="16">
        <v>0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</row>
    <row r="64" spans="1:21" ht="15.75" customHeight="1" x14ac:dyDescent="0.2">
      <c r="A64" s="23" t="s">
        <v>21</v>
      </c>
      <c r="B64" s="10">
        <f t="shared" si="14"/>
        <v>2.73</v>
      </c>
      <c r="C64" s="10">
        <f t="shared" si="217"/>
        <v>2.48</v>
      </c>
      <c r="D64" s="10">
        <f t="shared" si="218"/>
        <v>1.2</v>
      </c>
      <c r="E64" s="10">
        <f t="shared" si="219"/>
        <v>0.18</v>
      </c>
      <c r="F64" s="11">
        <v>1.22</v>
      </c>
      <c r="G64" s="11">
        <v>2.6</v>
      </c>
      <c r="H64" s="11">
        <v>1.29</v>
      </c>
      <c r="I64" s="11">
        <v>2.73</v>
      </c>
      <c r="J64" s="11">
        <v>1.35</v>
      </c>
      <c r="K64" s="11">
        <v>2.78</v>
      </c>
      <c r="L64" s="11">
        <v>0.59</v>
      </c>
      <c r="M64" s="11">
        <v>2.48</v>
      </c>
      <c r="N64" s="11">
        <v>0.87</v>
      </c>
      <c r="O64" s="11">
        <v>2.76</v>
      </c>
      <c r="P64" s="11">
        <v>0.72</v>
      </c>
      <c r="Q64" s="11">
        <v>1.2</v>
      </c>
      <c r="R64" s="11">
        <v>0.4</v>
      </c>
      <c r="S64" s="11">
        <v>0.17</v>
      </c>
      <c r="T64" s="11">
        <v>0.69</v>
      </c>
      <c r="U64" s="11">
        <v>0.18</v>
      </c>
    </row>
    <row r="65" spans="1:21" ht="15.75" customHeight="1" x14ac:dyDescent="0.2">
      <c r="A65" s="28" t="s">
        <v>29</v>
      </c>
      <c r="B65" s="10">
        <f t="shared" si="14"/>
        <v>27909.376384900002</v>
      </c>
      <c r="C65" s="10">
        <f t="shared" si="217"/>
        <v>27396.118732520001</v>
      </c>
      <c r="D65" s="10">
        <f t="shared" si="218"/>
        <v>29071.450253939998</v>
      </c>
      <c r="E65" s="10">
        <f t="shared" si="219"/>
        <v>32991.077152337501</v>
      </c>
      <c r="F65" s="11">
        <f t="shared" ref="F65" si="248">+F66+F67+F68+F69</f>
        <v>25300.399404999996</v>
      </c>
      <c r="G65" s="11">
        <f t="shared" ref="G65:I65" si="249">+G66+G67+G68+G69</f>
        <v>26968.064031000002</v>
      </c>
      <c r="H65" s="11">
        <f t="shared" si="249"/>
        <v>27417.3641613</v>
      </c>
      <c r="I65" s="11">
        <f t="shared" si="249"/>
        <v>27909.376384900002</v>
      </c>
      <c r="J65" s="11">
        <f t="shared" ref="J65" si="250">+J66+J67+J68+J69</f>
        <v>27164.2184375</v>
      </c>
      <c r="K65" s="11">
        <f t="shared" ref="K65" si="251">+K66+K67+K68+K69</f>
        <v>27067.967898509996</v>
      </c>
      <c r="L65" s="11">
        <f t="shared" ref="L65" si="252">+L66+L67+L68+L69</f>
        <v>26656.072921809999</v>
      </c>
      <c r="M65" s="11">
        <f t="shared" ref="M65" si="253">+M66+M67+M68+M69</f>
        <v>27396.118732520001</v>
      </c>
      <c r="N65" s="11">
        <f t="shared" ref="N65" si="254">+N66+N67+N68+N69</f>
        <v>27205.788729419997</v>
      </c>
      <c r="O65" s="11">
        <f t="shared" ref="O65" si="255">+O66+O67+O68+O69</f>
        <v>26664.394524529998</v>
      </c>
      <c r="P65" s="11">
        <f t="shared" ref="P65" si="256">+P66+P67+P68+P69</f>
        <v>27446.268576930001</v>
      </c>
      <c r="Q65" s="11">
        <f t="shared" ref="Q65" si="257">+Q66+Q67+Q68+Q69</f>
        <v>29071.450253939998</v>
      </c>
      <c r="R65" s="11">
        <f t="shared" ref="R65" si="258">+R66+R67+R68+R69</f>
        <v>30142.716086739994</v>
      </c>
      <c r="S65" s="11">
        <f t="shared" ref="S65" si="259">+S66+S67+S68+S69</f>
        <v>31895.720283349998</v>
      </c>
      <c r="T65" s="11">
        <f t="shared" ref="T65" si="260">+T66+T67+T68+T69</f>
        <v>31844.179167349997</v>
      </c>
      <c r="U65" s="11">
        <f t="shared" ref="U65" si="261">+U66+U67+U68+U69</f>
        <v>32991.077152337501</v>
      </c>
    </row>
    <row r="66" spans="1:21" ht="15.75" customHeight="1" x14ac:dyDescent="0.2">
      <c r="A66" s="23" t="s">
        <v>0</v>
      </c>
      <c r="B66" s="10">
        <f t="shared" si="14"/>
        <v>404.66825489999997</v>
      </c>
      <c r="C66" s="10">
        <f t="shared" si="217"/>
        <v>427.17668489999994</v>
      </c>
      <c r="D66" s="10">
        <f t="shared" si="218"/>
        <v>718.55415870000002</v>
      </c>
      <c r="E66" s="10">
        <f t="shared" si="219"/>
        <v>361.57753328749999</v>
      </c>
      <c r="F66" s="11">
        <v>209.62714499999998</v>
      </c>
      <c r="G66" s="11">
        <v>52.630901000000001</v>
      </c>
      <c r="H66" s="11">
        <v>416.6580313</v>
      </c>
      <c r="I66" s="11">
        <v>404.66825489999997</v>
      </c>
      <c r="J66" s="11">
        <v>405.70530749999995</v>
      </c>
      <c r="K66" s="11">
        <v>415.28737469999993</v>
      </c>
      <c r="L66" s="11">
        <v>422.08439799999996</v>
      </c>
      <c r="M66" s="11">
        <v>427.17668489999994</v>
      </c>
      <c r="N66" s="11">
        <v>433.3466818</v>
      </c>
      <c r="O66" s="11">
        <v>420.81495309999997</v>
      </c>
      <c r="P66" s="11">
        <v>420.9010055</v>
      </c>
      <c r="Q66" s="11">
        <v>718.55415870000002</v>
      </c>
      <c r="R66" s="11">
        <v>415.40599150000003</v>
      </c>
      <c r="S66" s="11">
        <v>414.7136643</v>
      </c>
      <c r="T66" s="11">
        <v>400.26554830000003</v>
      </c>
      <c r="U66" s="11">
        <v>361.57753328749999</v>
      </c>
    </row>
    <row r="67" spans="1:21" ht="15.75" customHeight="1" x14ac:dyDescent="0.2">
      <c r="A67" s="23" t="s">
        <v>30</v>
      </c>
      <c r="B67" s="10">
        <f t="shared" si="14"/>
        <v>1744.0989999999999</v>
      </c>
      <c r="C67" s="10">
        <f t="shared" si="217"/>
        <v>1710.7160000000001</v>
      </c>
      <c r="D67" s="10">
        <f t="shared" si="218"/>
        <v>1966.4290000000001</v>
      </c>
      <c r="E67" s="10">
        <f t="shared" si="219"/>
        <v>2837.3890000000001</v>
      </c>
      <c r="F67" s="11">
        <v>1346.029</v>
      </c>
      <c r="G67" s="11">
        <v>1422.1610000000001</v>
      </c>
      <c r="H67" s="11">
        <v>1643.9969999999998</v>
      </c>
      <c r="I67" s="11">
        <v>1744.0989999999999</v>
      </c>
      <c r="J67" s="11">
        <v>1695.5550000000001</v>
      </c>
      <c r="K67" s="11">
        <v>1660.248</v>
      </c>
      <c r="L67" s="11">
        <v>1604.7740000000001</v>
      </c>
      <c r="M67" s="11">
        <v>1710.7160000000001</v>
      </c>
      <c r="N67" s="11">
        <v>1675.8720000000001</v>
      </c>
      <c r="O67" s="11">
        <v>1726.424</v>
      </c>
      <c r="P67" s="11">
        <v>1684.6090000000002</v>
      </c>
      <c r="Q67" s="11">
        <v>1966.4290000000001</v>
      </c>
      <c r="R67" s="11">
        <v>2133.7070000000003</v>
      </c>
      <c r="S67" s="11">
        <v>2435.9390000000003</v>
      </c>
      <c r="T67" s="11">
        <v>2597.2690000000002</v>
      </c>
      <c r="U67" s="11">
        <v>2837.3890000000001</v>
      </c>
    </row>
    <row r="68" spans="1:21" ht="15.75" customHeight="1" x14ac:dyDescent="0.2">
      <c r="A68" s="23" t="s">
        <v>1</v>
      </c>
      <c r="B68" s="10">
        <f t="shared" si="14"/>
        <v>17440.671000000002</v>
      </c>
      <c r="C68" s="10">
        <f t="shared" si="217"/>
        <v>17315.526999999998</v>
      </c>
      <c r="D68" s="10">
        <f t="shared" si="218"/>
        <v>18774.789999999997</v>
      </c>
      <c r="E68" s="10">
        <f t="shared" si="219"/>
        <v>20805.422999999999</v>
      </c>
      <c r="F68" s="11">
        <v>15298.898999999999</v>
      </c>
      <c r="G68" s="11">
        <v>16888.262000000002</v>
      </c>
      <c r="H68" s="11">
        <v>16988.927</v>
      </c>
      <c r="I68" s="11">
        <v>17440.671000000002</v>
      </c>
      <c r="J68" s="11">
        <v>16956.12</v>
      </c>
      <c r="K68" s="11">
        <v>16767.804999999997</v>
      </c>
      <c r="L68" s="11">
        <v>16462.153999999999</v>
      </c>
      <c r="M68" s="11">
        <v>17315.526999999998</v>
      </c>
      <c r="N68" s="11">
        <v>17060.080999999998</v>
      </c>
      <c r="O68" s="11">
        <v>16694.203999999998</v>
      </c>
      <c r="P68" s="11">
        <v>17733.753000000001</v>
      </c>
      <c r="Q68" s="11">
        <v>18774.789999999997</v>
      </c>
      <c r="R68" s="11">
        <v>19303.298999999999</v>
      </c>
      <c r="S68" s="11">
        <v>20147.692999999999</v>
      </c>
      <c r="T68" s="11">
        <v>19962.294000000002</v>
      </c>
      <c r="U68" s="11">
        <v>20805.422999999999</v>
      </c>
    </row>
    <row r="69" spans="1:21" s="15" customFormat="1" ht="15.75" customHeight="1" x14ac:dyDescent="0.2">
      <c r="A69" s="23" t="s">
        <v>26</v>
      </c>
      <c r="B69" s="10">
        <f t="shared" si="14"/>
        <v>8319.9381300000005</v>
      </c>
      <c r="C69" s="10">
        <f t="shared" si="217"/>
        <v>7942.6990476199999</v>
      </c>
      <c r="D69" s="10">
        <f t="shared" si="218"/>
        <v>7611.6770952399993</v>
      </c>
      <c r="E69" s="10">
        <f t="shared" si="219"/>
        <v>8986.6876190499988</v>
      </c>
      <c r="F69" s="11">
        <v>8445.8442599999998</v>
      </c>
      <c r="G69" s="11">
        <v>8605.0101299999988</v>
      </c>
      <c r="H69" s="11">
        <v>8367.7821299999996</v>
      </c>
      <c r="I69" s="11">
        <v>8319.9381300000005</v>
      </c>
      <c r="J69" s="11">
        <v>8106.8381299999992</v>
      </c>
      <c r="K69" s="11">
        <v>8224.6275238099988</v>
      </c>
      <c r="L69" s="11">
        <v>8167.0605238099988</v>
      </c>
      <c r="M69" s="11">
        <v>7942.6990476199999</v>
      </c>
      <c r="N69" s="11">
        <v>8036.4890476199998</v>
      </c>
      <c r="O69" s="11">
        <v>7822.9515714300005</v>
      </c>
      <c r="P69" s="11">
        <v>7607.0055714299997</v>
      </c>
      <c r="Q69" s="11">
        <v>7611.6770952399993</v>
      </c>
      <c r="R69" s="11">
        <v>8290.3040952399988</v>
      </c>
      <c r="S69" s="11">
        <v>8897.3746190499987</v>
      </c>
      <c r="T69" s="11">
        <v>8884.3506190499993</v>
      </c>
      <c r="U69" s="11">
        <v>8986.6876190499988</v>
      </c>
    </row>
    <row r="70" spans="1:21" s="15" customFormat="1" ht="15.75" customHeight="1" x14ac:dyDescent="0.2">
      <c r="A70" s="28" t="s">
        <v>25</v>
      </c>
      <c r="B70" s="10">
        <f t="shared" si="14"/>
        <v>6767.1879260886762</v>
      </c>
      <c r="C70" s="10">
        <f t="shared" si="217"/>
        <v>5729.6399260886756</v>
      </c>
      <c r="D70" s="10">
        <f t="shared" si="218"/>
        <v>5150.4685828272059</v>
      </c>
      <c r="E70" s="10">
        <f t="shared" si="219"/>
        <v>4373.900926088676</v>
      </c>
      <c r="F70" s="11">
        <f t="shared" ref="F70" si="262">+F71+F72</f>
        <v>6523.3109460886762</v>
      </c>
      <c r="G70" s="11">
        <f t="shared" ref="G70:I70" si="263">+G71+G72</f>
        <v>6491.8945850886757</v>
      </c>
      <c r="H70" s="11">
        <f t="shared" si="263"/>
        <v>6022.1809260886757</v>
      </c>
      <c r="I70" s="11">
        <f t="shared" si="263"/>
        <v>6767.1879260886762</v>
      </c>
      <c r="J70" s="11">
        <f t="shared" ref="J70" si="264">+J71+J72</f>
        <v>6421.1889260886755</v>
      </c>
      <c r="K70" s="11">
        <f t="shared" ref="K70" si="265">+K71+K72</f>
        <v>6445.6469260886761</v>
      </c>
      <c r="L70" s="11">
        <f t="shared" ref="L70" si="266">+L71+L72</f>
        <v>6079.0299260886759</v>
      </c>
      <c r="M70" s="11">
        <f t="shared" ref="M70" si="267">+M71+M72</f>
        <v>5729.6399260886756</v>
      </c>
      <c r="N70" s="11">
        <f t="shared" ref="N70" si="268">+N71+N72</f>
        <v>5785.8329260886758</v>
      </c>
      <c r="O70" s="11">
        <f t="shared" ref="O70" si="269">+O71+O72</f>
        <v>5447.2659260886758</v>
      </c>
      <c r="P70" s="11">
        <f t="shared" ref="P70" si="270">+P71+P72</f>
        <v>5473.1229260886757</v>
      </c>
      <c r="Q70" s="11">
        <f t="shared" ref="Q70" si="271">+Q71+Q72</f>
        <v>5150.4685828272059</v>
      </c>
      <c r="R70" s="11">
        <f t="shared" ref="R70" si="272">+R71+R72</f>
        <v>5028.5559260886757</v>
      </c>
      <c r="S70" s="11">
        <f t="shared" ref="S70" si="273">+S71+S72</f>
        <v>4637.7169260886758</v>
      </c>
      <c r="T70" s="11">
        <f t="shared" ref="T70" si="274">+T71+T72</f>
        <v>4540.2249260886756</v>
      </c>
      <c r="U70" s="11">
        <f t="shared" ref="U70" si="275">+U71+U72</f>
        <v>4373.900926088676</v>
      </c>
    </row>
    <row r="71" spans="1:21" ht="15.75" customHeight="1" x14ac:dyDescent="0.2">
      <c r="A71" s="23" t="s">
        <v>1</v>
      </c>
      <c r="B71" s="13">
        <f t="shared" si="14"/>
        <v>0</v>
      </c>
      <c r="C71" s="13">
        <f t="shared" si="217"/>
        <v>0</v>
      </c>
      <c r="D71" s="13">
        <f t="shared" si="218"/>
        <v>0</v>
      </c>
      <c r="E71" s="13">
        <f t="shared" si="219"/>
        <v>0</v>
      </c>
      <c r="F71" s="13">
        <v>0</v>
      </c>
      <c r="G71" s="16">
        <v>0</v>
      </c>
      <c r="H71" s="16">
        <v>0</v>
      </c>
      <c r="I71" s="16">
        <v>0</v>
      </c>
      <c r="J71" s="16">
        <v>0</v>
      </c>
      <c r="K71" s="16">
        <v>0</v>
      </c>
      <c r="L71" s="16">
        <v>0</v>
      </c>
      <c r="M71" s="16">
        <v>0</v>
      </c>
      <c r="N71" s="16">
        <v>0</v>
      </c>
      <c r="O71" s="16">
        <v>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</row>
    <row r="72" spans="1:21" ht="15.75" customHeight="1" x14ac:dyDescent="0.2">
      <c r="A72" s="23" t="s">
        <v>26</v>
      </c>
      <c r="B72" s="10">
        <f t="shared" si="14"/>
        <v>6767.1879260886762</v>
      </c>
      <c r="C72" s="10">
        <f t="shared" si="217"/>
        <v>5729.6399260886756</v>
      </c>
      <c r="D72" s="10">
        <f t="shared" si="218"/>
        <v>5150.4685828272059</v>
      </c>
      <c r="E72" s="10">
        <f t="shared" si="219"/>
        <v>4373.900926088676</v>
      </c>
      <c r="F72" s="11">
        <v>6523.3109460886762</v>
      </c>
      <c r="G72" s="11">
        <v>6491.8945850886757</v>
      </c>
      <c r="H72" s="11">
        <v>6022.1809260886757</v>
      </c>
      <c r="I72" s="11">
        <v>6767.1879260886762</v>
      </c>
      <c r="J72" s="11">
        <v>6421.1889260886755</v>
      </c>
      <c r="K72" s="11">
        <v>6445.6469260886761</v>
      </c>
      <c r="L72" s="11">
        <v>6079.0299260886759</v>
      </c>
      <c r="M72" s="11">
        <v>5729.6399260886756</v>
      </c>
      <c r="N72" s="11">
        <v>5785.8329260886758</v>
      </c>
      <c r="O72" s="11">
        <v>5447.2659260886758</v>
      </c>
      <c r="P72" s="11">
        <v>5473.1229260886757</v>
      </c>
      <c r="Q72" s="11">
        <v>5150.4685828272059</v>
      </c>
      <c r="R72" s="11">
        <v>5028.5559260886757</v>
      </c>
      <c r="S72" s="11">
        <v>4637.7169260886758</v>
      </c>
      <c r="T72" s="11">
        <v>4540.2249260886756</v>
      </c>
      <c r="U72" s="11">
        <v>4373.900926088676</v>
      </c>
    </row>
    <row r="73" spans="1:21" ht="15.75" customHeight="1" x14ac:dyDescent="0.2">
      <c r="A73" s="28" t="s">
        <v>37</v>
      </c>
      <c r="B73" s="10">
        <f t="shared" si="14"/>
        <v>175.31709899999998</v>
      </c>
      <c r="C73" s="10">
        <f t="shared" si="217"/>
        <v>173.18509099999997</v>
      </c>
      <c r="D73" s="10">
        <f t="shared" si="218"/>
        <v>188.51999999999998</v>
      </c>
      <c r="E73" s="10">
        <f t="shared" si="219"/>
        <v>201.35824999999997</v>
      </c>
      <c r="F73" s="11">
        <f t="shared" ref="F73" si="276">+F74+F75+F76+F77</f>
        <v>149.81285599999998</v>
      </c>
      <c r="G73" s="11">
        <f t="shared" ref="G73:I73" si="277">+G74+G75+G76+G77</f>
        <v>167.86772399999998</v>
      </c>
      <c r="H73" s="11">
        <f t="shared" si="277"/>
        <v>156.57593499999999</v>
      </c>
      <c r="I73" s="11">
        <f t="shared" si="277"/>
        <v>175.31709899999998</v>
      </c>
      <c r="J73" s="11">
        <f t="shared" ref="J73" si="278">+J74+J75+J76+J77</f>
        <v>164.52632999999997</v>
      </c>
      <c r="K73" s="11">
        <f t="shared" ref="K73" si="279">+K74+K75+K76+K77</f>
        <v>182.166146</v>
      </c>
      <c r="L73" s="11">
        <f t="shared" ref="L73" si="280">+L74+L75+L76+L77</f>
        <v>171.96384399999999</v>
      </c>
      <c r="M73" s="11">
        <f t="shared" ref="M73" si="281">+M74+M75+M76+M77</f>
        <v>173.18509099999997</v>
      </c>
      <c r="N73" s="11">
        <f t="shared" ref="N73" si="282">+N74+N75+N76+N77</f>
        <v>179.06091999999998</v>
      </c>
      <c r="O73" s="11">
        <f t="shared" ref="O73" si="283">+O74+O75+O76+O77</f>
        <v>180.08191399999998</v>
      </c>
      <c r="P73" s="11">
        <f t="shared" ref="P73" si="284">+P74+P75+P76+P77</f>
        <v>186.55384499999997</v>
      </c>
      <c r="Q73" s="11">
        <f t="shared" ref="Q73" si="285">+Q74+Q75+Q76+Q77</f>
        <v>188.51999999999998</v>
      </c>
      <c r="R73" s="11">
        <f t="shared" ref="R73" si="286">+R74+R75+R76+R77</f>
        <v>193.98714599999997</v>
      </c>
      <c r="S73" s="11">
        <f t="shared" ref="S73" si="287">+S74+S75+S76+S77</f>
        <v>193.89826799999997</v>
      </c>
      <c r="T73" s="11">
        <f t="shared" ref="T73" si="288">+T74+T75+T76+T77</f>
        <v>201.35799999999998</v>
      </c>
      <c r="U73" s="11">
        <f t="shared" ref="U73" si="289">+U74+U75+U76+U77</f>
        <v>201.35824999999997</v>
      </c>
    </row>
    <row r="74" spans="1:21" ht="15.75" customHeight="1" x14ac:dyDescent="0.2">
      <c r="A74" s="23" t="s">
        <v>0</v>
      </c>
      <c r="B74" s="10">
        <f t="shared" si="14"/>
        <v>18.847099</v>
      </c>
      <c r="C74" s="10">
        <f t="shared" si="217"/>
        <v>0.493091</v>
      </c>
      <c r="D74" s="10">
        <f t="shared" si="218"/>
        <v>0</v>
      </c>
      <c r="E74" s="10">
        <f t="shared" si="219"/>
        <v>2.5000000000000001E-4</v>
      </c>
      <c r="F74" s="11">
        <v>0.84085600000000005</v>
      </c>
      <c r="G74" s="11">
        <v>18.875724000000002</v>
      </c>
      <c r="H74" s="11">
        <v>0.122935</v>
      </c>
      <c r="I74" s="11">
        <v>18.847099</v>
      </c>
      <c r="J74" s="11">
        <v>3.3E-4</v>
      </c>
      <c r="K74" s="11">
        <v>18.197146</v>
      </c>
      <c r="L74" s="11">
        <v>0.53184399999999998</v>
      </c>
      <c r="M74" s="11">
        <v>0.493091</v>
      </c>
      <c r="N74" s="11">
        <v>0.10192</v>
      </c>
      <c r="O74" s="11">
        <v>0.52691399999999999</v>
      </c>
      <c r="P74" s="11">
        <v>0.15984499999999999</v>
      </c>
      <c r="Q74" s="11">
        <v>0</v>
      </c>
      <c r="R74" s="11">
        <v>0.11114599999999999</v>
      </c>
      <c r="S74" s="11">
        <v>2.2268E-2</v>
      </c>
      <c r="T74" s="11">
        <v>0</v>
      </c>
      <c r="U74" s="11">
        <v>2.5000000000000001E-4</v>
      </c>
    </row>
    <row r="75" spans="1:21" ht="15.75" customHeight="1" x14ac:dyDescent="0.2">
      <c r="A75" s="23" t="s">
        <v>23</v>
      </c>
      <c r="B75" s="13">
        <f t="shared" si="14"/>
        <v>0</v>
      </c>
      <c r="C75" s="13">
        <f t="shared" si="217"/>
        <v>0</v>
      </c>
      <c r="D75" s="13">
        <f t="shared" si="218"/>
        <v>0</v>
      </c>
      <c r="E75" s="13">
        <f t="shared" si="219"/>
        <v>0</v>
      </c>
      <c r="F75" s="16">
        <v>0</v>
      </c>
      <c r="G75" s="16">
        <v>0</v>
      </c>
      <c r="H75" s="16">
        <v>0</v>
      </c>
      <c r="I75" s="16">
        <v>0</v>
      </c>
      <c r="J75" s="16">
        <v>0</v>
      </c>
      <c r="K75" s="16">
        <v>0</v>
      </c>
      <c r="L75" s="16">
        <v>0</v>
      </c>
      <c r="M75" s="16">
        <v>0</v>
      </c>
      <c r="N75" s="16">
        <v>0</v>
      </c>
      <c r="O75" s="16">
        <v>0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</row>
    <row r="76" spans="1:21" ht="15.75" customHeight="1" x14ac:dyDescent="0.2">
      <c r="A76" s="23" t="s">
        <v>1</v>
      </c>
      <c r="B76" s="10">
        <f t="shared" si="14"/>
        <v>156.46999999999997</v>
      </c>
      <c r="C76" s="10">
        <f t="shared" si="217"/>
        <v>172.69199999999998</v>
      </c>
      <c r="D76" s="10">
        <f t="shared" si="218"/>
        <v>188.51999999999998</v>
      </c>
      <c r="E76" s="10">
        <f t="shared" si="219"/>
        <v>201.35799999999998</v>
      </c>
      <c r="F76" s="11">
        <v>148.97199999999998</v>
      </c>
      <c r="G76" s="11">
        <v>148.99199999999999</v>
      </c>
      <c r="H76" s="11">
        <v>156.45299999999997</v>
      </c>
      <c r="I76" s="11">
        <v>156.46999999999997</v>
      </c>
      <c r="J76" s="11">
        <v>164.52599999999998</v>
      </c>
      <c r="K76" s="11">
        <v>163.96899999999999</v>
      </c>
      <c r="L76" s="11">
        <v>171.43199999999999</v>
      </c>
      <c r="M76" s="11">
        <v>172.69199999999998</v>
      </c>
      <c r="N76" s="11">
        <v>178.95899999999997</v>
      </c>
      <c r="O76" s="11">
        <v>179.55499999999998</v>
      </c>
      <c r="P76" s="11">
        <v>186.39399999999998</v>
      </c>
      <c r="Q76" s="11">
        <v>188.51999999999998</v>
      </c>
      <c r="R76" s="11">
        <v>193.87599999999998</v>
      </c>
      <c r="S76" s="11">
        <v>193.87599999999998</v>
      </c>
      <c r="T76" s="11">
        <v>201.35799999999998</v>
      </c>
      <c r="U76" s="11">
        <v>201.35799999999998</v>
      </c>
    </row>
    <row r="77" spans="1:21" ht="15.75" customHeight="1" x14ac:dyDescent="0.2">
      <c r="A77" s="23" t="s">
        <v>21</v>
      </c>
      <c r="B77" s="13">
        <f t="shared" si="14"/>
        <v>0</v>
      </c>
      <c r="C77" s="13">
        <f t="shared" si="217"/>
        <v>0</v>
      </c>
      <c r="D77" s="13">
        <f t="shared" si="218"/>
        <v>0</v>
      </c>
      <c r="E77" s="13">
        <f t="shared" si="219"/>
        <v>0</v>
      </c>
      <c r="F77" s="16">
        <v>0</v>
      </c>
      <c r="G77" s="16">
        <v>0</v>
      </c>
      <c r="H77" s="16">
        <v>0</v>
      </c>
      <c r="I77" s="16">
        <v>0</v>
      </c>
      <c r="J77" s="16">
        <v>0</v>
      </c>
      <c r="K77" s="16">
        <v>0</v>
      </c>
      <c r="L77" s="16">
        <v>0</v>
      </c>
      <c r="M77" s="16">
        <v>0</v>
      </c>
      <c r="N77" s="16">
        <v>0</v>
      </c>
      <c r="O77" s="16">
        <v>0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</row>
    <row r="78" spans="1:21" ht="15.75" customHeight="1" x14ac:dyDescent="0.2">
      <c r="A78" s="20" t="s">
        <v>31</v>
      </c>
      <c r="B78" s="10">
        <f t="shared" ref="B78:B80" si="290">+I78</f>
        <v>387.64852657712999</v>
      </c>
      <c r="C78" s="10">
        <f t="shared" si="217"/>
        <v>410.66334748447935</v>
      </c>
      <c r="D78" s="10">
        <f t="shared" si="218"/>
        <v>401.04865684304264</v>
      </c>
      <c r="E78" s="10">
        <f t="shared" si="219"/>
        <v>398.75285880000001</v>
      </c>
      <c r="F78" s="11">
        <v>406.24474438001999</v>
      </c>
      <c r="G78" s="11">
        <v>403.36692993324004</v>
      </c>
      <c r="H78" s="11">
        <v>402.49320470540999</v>
      </c>
      <c r="I78" s="11">
        <v>387.64852657712999</v>
      </c>
      <c r="J78" s="11">
        <v>391.25877075284995</v>
      </c>
      <c r="K78" s="11">
        <v>401.22052519315861</v>
      </c>
      <c r="L78" s="11">
        <v>407.53795405658371</v>
      </c>
      <c r="M78" s="11">
        <v>410.66334748447935</v>
      </c>
      <c r="N78" s="11">
        <v>419.23637220094611</v>
      </c>
      <c r="O78" s="11">
        <v>405.59928433584395</v>
      </c>
      <c r="P78" s="11">
        <v>402.33453371414396</v>
      </c>
      <c r="Q78" s="11">
        <v>401.04865684304264</v>
      </c>
      <c r="R78" s="11">
        <v>400.31576999999999</v>
      </c>
      <c r="S78" s="11">
        <v>400.88095559999999</v>
      </c>
      <c r="T78" s="11">
        <v>393.12407160000004</v>
      </c>
      <c r="U78" s="11">
        <v>398.75285880000001</v>
      </c>
    </row>
    <row r="79" spans="1:21" ht="15.75" customHeight="1" x14ac:dyDescent="0.2">
      <c r="A79" s="25"/>
      <c r="B79" s="10"/>
      <c r="C79" s="10"/>
      <c r="D79" s="10"/>
      <c r="E79" s="10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</row>
    <row r="80" spans="1:21" ht="15.75" customHeight="1" x14ac:dyDescent="0.2">
      <c r="A80" s="30" t="s">
        <v>46</v>
      </c>
      <c r="B80" s="10">
        <f t="shared" si="290"/>
        <v>4218.0534143891</v>
      </c>
      <c r="C80" s="10">
        <f>+M80</f>
        <v>2006.8109677999998</v>
      </c>
      <c r="D80" s="10">
        <f>+Q80</f>
        <v>2159.7348876185197</v>
      </c>
      <c r="E80" s="10">
        <f>+U80</f>
        <v>2934.4572755999998</v>
      </c>
      <c r="F80" s="11">
        <v>2534.5190867783799</v>
      </c>
      <c r="G80" s="11">
        <v>3385.9591048850798</v>
      </c>
      <c r="H80" s="11">
        <v>4441.9288901999998</v>
      </c>
      <c r="I80" s="11">
        <v>4218.0534143891</v>
      </c>
      <c r="J80" s="11">
        <v>3777.1333469707006</v>
      </c>
      <c r="K80" s="11">
        <v>4437.4603342999999</v>
      </c>
      <c r="L80" s="11">
        <v>2309.2663069999999</v>
      </c>
      <c r="M80" s="11">
        <v>2006.8109677999998</v>
      </c>
      <c r="N80" s="11">
        <v>4440.4351148000005</v>
      </c>
      <c r="O80" s="11">
        <v>2726.3071450999996</v>
      </c>
      <c r="P80" s="11">
        <v>2222.3129129999998</v>
      </c>
      <c r="Q80" s="11">
        <v>2159.7348876185197</v>
      </c>
      <c r="R80" s="11">
        <v>3420.6073679999995</v>
      </c>
      <c r="S80" s="11">
        <v>3734.9133951999997</v>
      </c>
      <c r="T80" s="11">
        <v>4484.8721462000003</v>
      </c>
      <c r="U80" s="11">
        <v>2934.4572755999998</v>
      </c>
    </row>
    <row r="81" spans="1:21" ht="15.75" customHeight="1" x14ac:dyDescent="0.2">
      <c r="A81" s="31"/>
      <c r="B81" s="31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</row>
    <row r="82" spans="1:21" ht="15.75" customHeight="1" x14ac:dyDescent="0.2">
      <c r="A82" s="1" t="s">
        <v>40</v>
      </c>
    </row>
    <row r="83" spans="1:21" ht="15.75" customHeight="1" x14ac:dyDescent="0.2">
      <c r="A83" s="1" t="s">
        <v>35</v>
      </c>
    </row>
    <row r="84" spans="1:21" ht="15.75" customHeight="1" x14ac:dyDescent="0.2">
      <c r="A84" s="1" t="s">
        <v>41</v>
      </c>
    </row>
    <row r="85" spans="1:21" ht="15.75" customHeight="1" x14ac:dyDescent="0.2">
      <c r="A85" s="1" t="s">
        <v>42</v>
      </c>
    </row>
  </sheetData>
  <mergeCells count="3">
    <mergeCell ref="B9:E9"/>
    <mergeCell ref="F9:U9"/>
    <mergeCell ref="A9:A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CEEA9B9781AE4F849A72A2425E7AF3" ma:contentTypeVersion="9" ma:contentTypeDescription="Crear nuevo documento." ma:contentTypeScope="" ma:versionID="da5b4b6348f972aac8d3745dc8fc29fd">
  <xsd:schema xmlns:xsd="http://www.w3.org/2001/XMLSchema" xmlns:xs="http://www.w3.org/2001/XMLSchema" xmlns:p="http://schemas.microsoft.com/office/2006/metadata/properties" xmlns:ns2="a920c358-e860-40bc-800a-c71437c68475" xmlns:ns3="2d792946-7086-4d7d-bbd7-086995b8372e" xmlns:ns4="fb081b75-99e8-482d-91f4-34af031438da" targetNamespace="http://schemas.microsoft.com/office/2006/metadata/properties" ma:root="true" ma:fieldsID="118ae4c23144ea323e5e1a5a216e7198" ns2:_="" ns3:_="" ns4:_="">
    <xsd:import namespace="a920c358-e860-40bc-800a-c71437c68475"/>
    <xsd:import namespace="2d792946-7086-4d7d-bbd7-086995b8372e"/>
    <xsd:import namespace="fb081b75-99e8-482d-91f4-34af031438da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Corresponde_x0020_a" minOccurs="0"/>
                <xsd:element ref="ns4:Informe_x0020_de" minOccurs="0"/>
                <xsd:element ref="ns4:orden" minOccurs="0"/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20c358-e860-40bc-800a-c71437c68475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5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792946-7086-4d7d-bbd7-086995b8372e" elementFormDefault="qualified">
    <xsd:import namespace="http://schemas.microsoft.com/office/2006/documentManagement/types"/>
    <xsd:import namespace="http://schemas.microsoft.com/office/infopath/2007/PartnerControls"/>
    <xsd:element name="Corresponde_x0020_a" ma:index="11" nillable="true" ma:displayName="Corresponde a" ma:format="DateOnly" ma:internalName="Corresponde_x0020_a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81b75-99e8-482d-91f4-34af031438da" elementFormDefault="qualified">
    <xsd:import namespace="http://schemas.microsoft.com/office/2006/documentManagement/types"/>
    <xsd:import namespace="http://schemas.microsoft.com/office/infopath/2007/PartnerControls"/>
    <xsd:element name="Informe_x0020_de" ma:index="13" nillable="true" ma:displayName="Informe de" ma:internalName="Informe_x0020_d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Informe trimestral"/>
                    <xsd:enumeration value="Balanza de Pagos"/>
                    <xsd:enumeration value="Posición de Inversión Internacional"/>
                    <xsd:enumeration value="Metodología"/>
                    <xsd:enumeration value="Inversión Extranjera Directa-Flujos"/>
                    <xsd:enumeration value="Posición de Inversión Extranjera Directa"/>
                    <xsd:enumeration value="Activos de Inversión de Cartera"/>
                    <xsd:enumeration value="Formularios"/>
                    <xsd:enumeration value="Estado integrado de la posición de inversión internacional"/>
                  </xsd:restriction>
                </xsd:simpleType>
              </xsd:element>
            </xsd:sequence>
          </xsd:extension>
        </xsd:complexContent>
      </xsd:complexType>
    </xsd:element>
    <xsd:element name="orden" ma:index="14" nillable="true" ma:displayName="orden" ma:internalName="orden">
      <xsd:simpleType>
        <xsd:restriction base="dms:Number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nforme_x0020_de xmlns="fb081b75-99e8-482d-91f4-34af031438da">
      <Value>Posición de Inversión Internacional</Value>
    </Informe_x0020_de>
    <_dlc_DocId xmlns="a920c358-e860-40bc-800a-c71437c68475">ZVC2WEHRZH33-102-2186</_dlc_DocId>
    <Corresponde_x0020_a xmlns="2d792946-7086-4d7d-bbd7-086995b8372e">2019-03-30T03:00:00+00:00</Corresponde_x0020_a>
    <_dlc_DocIdUrl xmlns="a920c358-e860-40bc-800a-c71437c68475">
      <Url>https://www.bcu.gub.uy/Estadisticas-e-Indicadores/_layouts/15/DocIdRedir.aspx?ID=ZVC2WEHRZH33-102-2186</Url>
      <Description>ZVC2WEHRZH33-102-2186</Description>
    </_dlc_DocIdUrl>
    <orden xmlns="fb081b75-99e8-482d-91f4-34af031438da">1</orden>
    <_dlc_DocIdPersistId xmlns="a920c358-e860-40bc-800a-c71437c68475">false</_dlc_DocIdPersistId>
    <SharedWithUsers xmlns="a920c358-e860-40bc-800a-c71437c68475">
      <UserInfo>
        <DisplayName/>
        <AccountId xsi:nil="true"/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AEC80C87-79E9-4E15-8ED9-A1EA1AA9B9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920c358-e860-40bc-800a-c71437c68475"/>
    <ds:schemaRef ds:uri="2d792946-7086-4d7d-bbd7-086995b8372e"/>
    <ds:schemaRef ds:uri="fb081b75-99e8-482d-91f4-34af031438d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E871FD6-D371-4241-B630-2E6C390FB49A}">
  <ds:schemaRefs>
    <ds:schemaRef ds:uri="http://www.w3.org/XML/1998/namespace"/>
    <ds:schemaRef ds:uri="http://purl.org/dc/terms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dcmitype/"/>
    <ds:schemaRef ds:uri="fb081b75-99e8-482d-91f4-34af031438da"/>
    <ds:schemaRef ds:uri="http://schemas.microsoft.com/office/infopath/2007/PartnerControls"/>
    <ds:schemaRef ds:uri="http://schemas.openxmlformats.org/package/2006/metadata/core-properties"/>
    <ds:schemaRef ds:uri="2d792946-7086-4d7d-bbd7-086995b8372e"/>
    <ds:schemaRef ds:uri="a920c358-e860-40bc-800a-c71437c68475"/>
  </ds:schemaRefs>
</ds:datastoreItem>
</file>

<file path=customXml/itemProps3.xml><?xml version="1.0" encoding="utf-8"?>
<ds:datastoreItem xmlns:ds="http://schemas.openxmlformats.org/officeDocument/2006/customXml" ds:itemID="{65007DB2-E1D3-49C6-A1A4-F780688E106E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CF5C0531-7E1C-4AC1-A1B7-60F4B1BF2D0D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IEM-3212-e</vt:lpstr>
    </vt:vector>
  </TitlesOfParts>
  <Company>BCU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Datos trimestrales (disponibles a partir del 1er. trimestre 2012)</dc:title>
  <dc:creator>Mariana Victoria Taboada Arotce</dc:creator>
  <cp:lastModifiedBy>jchicaiza</cp:lastModifiedBy>
  <cp:lastPrinted>2017-09-25T17:32:31Z</cp:lastPrinted>
  <dcterms:created xsi:type="dcterms:W3CDTF">2017-09-13T14:17:29Z</dcterms:created>
  <dcterms:modified xsi:type="dcterms:W3CDTF">2020-04-09T17:41:35Z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ItemGuid">
    <vt:lpwstr>06f0dece-2e3f-4747-b23a-6d7e66139d12</vt:lpwstr>
  </property>
  <property fmtid="{D5CDD505-2E9C-101B-9397-08002B2CF9AE}" pid="3" name="ContentTypeId">
    <vt:lpwstr>0x0101008ACEEA9B9781AE4F849A72A2425E7AF3</vt:lpwstr>
  </property>
  <property fmtid="{D5CDD505-2E9C-101B-9397-08002B2CF9AE}" pid="4" name="Order">
    <vt:r8>218600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informe">
    <vt:lpwstr/>
  </property>
  <property fmtid="{D5CDD505-2E9C-101B-9397-08002B2CF9AE}" pid="8" name="_SourceUrl">
    <vt:lpwstr/>
  </property>
  <property fmtid="{D5CDD505-2E9C-101B-9397-08002B2CF9AE}" pid="9" name="TemplateUrl">
    <vt:lpwstr/>
  </property>
</Properties>
</file>